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04 CEMETERY\_09_CentralCemetery_SUPPLIERS\Mission Accounting\"/>
    </mc:Choice>
  </mc:AlternateContent>
  <xr:revisionPtr revIDLastSave="0" documentId="8_{46F7A86B-A1C9-42C0-A4E3-8B92817F71F9}" xr6:coauthVersionLast="47" xr6:coauthVersionMax="47" xr10:uidLastSave="{00000000-0000-0000-0000-000000000000}"/>
  <bookViews>
    <workbookView xWindow="-103" yWindow="-103" windowWidth="33120" windowHeight="18000" activeTab="3" xr2:uid="{773F5893-50FE-4265-8114-3600A6EAA47D}"/>
  </bookViews>
  <sheets>
    <sheet name="Pvt Burial Rights (2)" sheetId="3" r:id="rId1"/>
    <sheet name="Sheet1" sheetId="2" r:id="rId2"/>
    <sheet name="Pvt Burial Rights" sheetId="1" r:id="rId3"/>
    <sheet name="2019" sheetId="4" r:id="rId4"/>
  </sheets>
  <externalReferences>
    <externalReference r:id="rId5"/>
    <externalReference r:id="rId6"/>
  </externalReferences>
  <definedNames>
    <definedName name="_AMO_ContentDefinition_910637884" hidden="1">"'Partitions:13'"</definedName>
    <definedName name="_AMO_ContentDefinition_910637884.0" hidden="1">"'&lt;ContentDefinition name=""\\it172oafs-oa02\Home_B\burso300\FolderRedir\Win2008\Desktop\finalsubco_v2016.sas7bdat"" rsid=""910637884"" type=""DataSet"" format=""ReportXml"" imgfmt=""ActiveX"" created=""04/10/2017 17:02:50"" modifed=""04/10/2017 17:02'"</definedName>
    <definedName name="_AMO_ContentDefinition_910637884.1" hidden="1">"':50"" user=""Thomas R Burson"" apply=""False"" css=""C:\Program Files\SASHome\x86\SASAddinforMicrosoftOffice\5.1\Styles\AMODefault.css"" range=""__it172oafs_oa02_Home_B_burso300_FolderRedir_Win2008_Desktop_finalsubco_v2016_sas7bdat"" auto=""False"" x'"</definedName>
    <definedName name="_AMO_ContentDefinition_910637884.10" hidden="1">"';/RelativePath&amp;amp;gt;&amp;amp;#xD;&amp;amp;#xA;&amp;amp;lt;/DNA&amp;amp;gt;&amp;quot; Name=&amp;quot;\\it172oafs-oa02\Home_B\burso300\FolderRedir\Win2008\Desktop\finalsubco_v2016.sas7bdat&amp;quot; /&amp;gt;"" /&gt;_x000D_
  &lt;param n=""ExcelTableColumnCount"" v=""123"" /&gt;_x000D_
  &lt;param n=""Exce'"</definedName>
    <definedName name="_AMO_ContentDefinition_910637884.11" hidden="1">"'lTableRowCount"" v=""81701"" /&gt;_x000D_
  &lt;param n=""DataRowCount"" v=""81701"" /&gt;_x000D_
  &lt;param n=""DataColCount"" v=""123"" /&gt;_x000D_
  &lt;param n=""ObsColumn"" v=""false"" /&gt;_x000D_
  &lt;param n=""ExcelFormattingHash"" v=""-1917820902"" /&gt;_x000D_
  &lt;param n=""ExcelFormatting"" v'"</definedName>
    <definedName name="_AMO_ContentDefinition_910637884.12" hidden="1">"'=""Automatic"" /&gt;_x000D_
  &lt;ExcelXMLOptions AdjColWidths=""True"" RowOpt=""InsertCells"" ColOpt=""InsertCells"" /&gt;_x000D_
&lt;/ContentDefinition&gt;'"</definedName>
    <definedName name="_AMO_ContentDefinition_910637884.2" hidden="1">"'Time=""00:00:00.0150015"" rTime=""00:00:31.2571254"" bgnew=""False"" nFmt=""False"" grphSet=""True"" imgY=""0"" imgX=""0"" redirect=""False""&gt;_x000D_
  &lt;files /&gt;_x000D_
  &lt;parents /&gt;_x000D_
  &lt;children /&gt;_x000D_
  &lt;param n=""AMO_Version"" v=""7.1"" /&gt;_x000D_
  &lt;param n=""Display'"</definedName>
    <definedName name="_AMO_ContentDefinition_910637884.3" hidden="1">"'Name"" v=""\\it172oafs-oa02\Home_B\burso300\FolderRedir\Win2008\Desktop\finalsubco_v2016.sas7bdat"" /&gt;_x000D_
  &lt;param n=""DisplayType"" v=""Data Set"" /&gt;_x000D_
  &lt;param n=""DataSourceType"" v=""SAS DATASET"" /&gt;_x000D_
  &lt;param n=""SASFilter"" v="""" /&gt;_x000D_
  &lt;param n=""'"</definedName>
    <definedName name="_AMO_ContentDefinition_910637884.4" hidden="1">"'MoreSheetsForRows"" v=""True"" /&gt;_x000D_
  &lt;param n=""PageSize"" v=""1000000"" /&gt;_x000D_
  &lt;param n=""ShowRowNumbers"" v=""False"" /&gt;_x000D_
  &lt;param n=""ShowInfoInSheet"" v=""False"" /&gt;_x000D_
  &lt;param n=""CredKey"" v=""\\it172oafs-oa02\Home_B\burso300\FolderRedir\Win2008\D'"</definedName>
    <definedName name="_AMO_ContentDefinition_910637884.5" hidden="1">"'esktop\finalsubco_v2016.sas7bdat"" /&gt;_x000D_
  &lt;param n=""ClassName"" v=""SAS.OfficeAddin.DataViewItem"" /&gt;_x000D_
  &lt;param n=""ServerName"" v="""" /&gt;_x000D_
  &lt;param n=""DataSource"" v=""&amp;lt;SasDataSource Version=&amp;quot;4.2&amp;quot; Type=&amp;quot;SAS.Servers.Dataset&amp;quot; Fi'"</definedName>
    <definedName name="_AMO_ContentDefinition_910637884.6" hidden="1">"'lterDS=&amp;quot;&amp;amp;lt;?xml version=&amp;amp;quot;1.0&amp;amp;quot; encoding=&amp;amp;quot;utf-16&amp;amp;quot;?&amp;amp;gt;&amp;amp;lt;FilterTree&amp;amp;gt;&amp;amp;lt;TreeRoot /&amp;amp;gt;&amp;amp;lt;/FilterTree&amp;amp;gt;&amp;quot; ColSelFlg=&amp;quot;0&amp;quot; DNA=&amp;quot;&amp;amp;lt;DNA&amp;amp;gt;&amp;amp;#xD;&amp;'"</definedName>
    <definedName name="_AMO_ContentDefinition_910637884.7" hidden="1">"'amp;#xA;  &amp;amp;lt;Type&amp;amp;gt;LocalFile&amp;amp;lt;/Type&amp;amp;gt;&amp;amp;#xD;&amp;amp;#xA;  &amp;amp;lt;Name&amp;amp;gt;finalsubco_v2016.sas7bdat&amp;amp;lt;/Name&amp;amp;gt;&amp;amp;#xD;&amp;amp;#xA;  &amp;amp;lt;Version&amp;amp;gt;1&amp;amp;lt;/Version&amp;amp;gt;&amp;amp;#xD;&amp;amp;#xA;  &amp;amp;lt;Assembly '"</definedName>
    <definedName name="_AMO_ContentDefinition_910637884.8" hidden="1">"'/&amp;amp;gt;&amp;amp;#xD;&amp;amp;#xA;  &amp;amp;lt;Factory /&amp;amp;gt;&amp;amp;#xD;&amp;amp;#xA;  &amp;amp;lt;ParentName&amp;amp;gt;Desktop&amp;amp;lt;/ParentName&amp;amp;gt;&amp;amp;#xD;&amp;amp;#xA;  &amp;amp;lt;Delimiter&amp;amp;gt;\&amp;amp;lt;/Delimiter&amp;amp;gt;&amp;amp;#xD;&amp;amp;#xA;  &amp;amp;lt;FullPath&amp;amp;gt;\'"</definedName>
    <definedName name="_AMO_ContentDefinition_910637884.9" hidden="1">"'\it172oafs-oa02\Home_B\burso300\FolderRedir\Win2008\Desktop\finalsubco_v2016.sas7bdat&amp;amp;lt;/FullPath&amp;amp;gt;&amp;amp;#xD;&amp;amp;#xA;  &amp;amp;lt;RelativePath&amp;amp;gt;\\it172oafs-oa02\Home_B\burso300\FolderRedir\Win2008\Desktop\finalsubco_v2016.sas7bdat&amp;amp;lt'"</definedName>
    <definedName name="_AMO_ContentLocation_910637884__A1" hidden="1">"'Partitions:2'"</definedName>
    <definedName name="_AMO_ContentLocation_910637884__A1.0" hidden="1">"'&lt;ContentLocation path=""A1"" rsid=""910637884"" tag="""" fid=""0""&gt;_x000D_
  &lt;param n=""_NumRows"" v=""81702"" /&gt;_x000D_
  &lt;param n=""_NumCols"" v=""123"" /&gt;_x000D_
  &lt;param n=""SASDataState"" v=""none"" /&gt;_x000D_
  &lt;param n=""SASDataStart"" v=""1"" /&gt;_x000D_
  &lt;param n=""SASDa'"</definedName>
    <definedName name="_AMO_ContentLocation_910637884__A1.1" hidden="1">"'taEnd"" v=""81701"" /&gt;_x000D_
&lt;/ContentLocation&gt;'"</definedName>
    <definedName name="_AMO_XmlVersion" hidden="1">"'1'"</definedName>
    <definedName name="_xlnm._FilterDatabase" localSheetId="0" hidden="1">'Pvt Burial Rights (2)'!$J$4:$L$226</definedName>
    <definedName name="AddressNote">'[1]R010 Ranges Address Unit'!$D$4:$D$13</definedName>
    <definedName name="AddressUnit">'[1]R010 Ranges Address Unit'!$C$4:$C$13</definedName>
    <definedName name="ColumnTitle1" localSheetId="3">[2]!Invoice[[#Headers],[DESCRIPTION]]</definedName>
    <definedName name="ColumnTitle1">[2]!Invoice[[#Headers],[DESCRIPTION]]</definedName>
    <definedName name="_xlnm.Print_Area" localSheetId="3">'2019'!$A$1:$E$3</definedName>
    <definedName name="_xlnm.Print_Titles" localSheetId="2">'Pvt Burial Rights'!$1:$4</definedName>
    <definedName name="_xlnm.Print_Titles" localSheetId="0">'Pvt Burial Rights (2)'!$1:$4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1" i="3" l="1"/>
  <c r="L175" i="3"/>
  <c r="L225" i="1" l="1"/>
  <c r="L191" i="1"/>
  <c r="L175" i="1"/>
  <c r="L165" i="1"/>
  <c r="L151" i="1"/>
  <c r="L145" i="1"/>
  <c r="L135" i="1"/>
  <c r="L132" i="1"/>
  <c r="L121" i="1"/>
  <c r="L116" i="1"/>
  <c r="L105" i="1"/>
  <c r="L94" i="1"/>
  <c r="L82" i="1"/>
  <c r="L80" i="1"/>
  <c r="L76" i="1"/>
  <c r="L66" i="1"/>
  <c r="L40" i="1"/>
  <c r="L24" i="1"/>
  <c r="L207" i="1"/>
  <c r="H234" i="3"/>
  <c r="J188" i="3"/>
  <c r="L76" i="3"/>
  <c r="L116" i="3"/>
  <c r="L94" i="3"/>
  <c r="L132" i="3"/>
  <c r="L145" i="3"/>
  <c r="L207" i="3"/>
  <c r="L135" i="3"/>
  <c r="L105" i="3"/>
  <c r="L66" i="3"/>
  <c r="L121" i="3"/>
  <c r="L82" i="3"/>
  <c r="L225" i="3"/>
  <c r="L40" i="3"/>
  <c r="L80" i="3"/>
  <c r="L165" i="3"/>
  <c r="L24" i="3"/>
  <c r="L151" i="3"/>
</calcChain>
</file>

<file path=xl/sharedStrings.xml><?xml version="1.0" encoding="utf-8"?>
<sst xmlns="http://schemas.openxmlformats.org/spreadsheetml/2006/main" count="2041" uniqueCount="629">
  <si>
    <t>Values</t>
  </si>
  <si>
    <t>YYYY</t>
  </si>
  <si>
    <t>PriceFLAG</t>
  </si>
  <si>
    <t>Price.</t>
  </si>
  <si>
    <t>BRID-Location</t>
  </si>
  <si>
    <t>NAME.</t>
  </si>
  <si>
    <t>NoteFLAG</t>
  </si>
  <si>
    <t>YYYY.MM.DD</t>
  </si>
  <si>
    <t>Sum of Amt</t>
  </si>
  <si>
    <t>Sum of Count</t>
  </si>
  <si>
    <t>1</t>
  </si>
  <si>
    <t>3001-West-A-76.</t>
  </si>
  <si>
    <t>Rose Marie Leone</t>
  </si>
  <si>
    <t/>
  </si>
  <si>
    <t>2003.05.03</t>
  </si>
  <si>
    <t>3002-West-E-58.</t>
  </si>
  <si>
    <t>Debra Powerry</t>
  </si>
  <si>
    <t>2003.05.05</t>
  </si>
  <si>
    <t>3003-West-E-59.</t>
  </si>
  <si>
    <t>3004-West-C-74.</t>
  </si>
  <si>
    <t>John Cipolla</t>
  </si>
  <si>
    <t>2003.05.27</t>
  </si>
  <si>
    <t>3005-West-C-75.</t>
  </si>
  <si>
    <t>3006-West-C-76.</t>
  </si>
  <si>
    <t>3007-West-C-77.</t>
  </si>
  <si>
    <t>3009-West-B-19.</t>
  </si>
  <si>
    <t>Wru Spiro</t>
  </si>
  <si>
    <t>2003.07.17</t>
  </si>
  <si>
    <t>3010-West-B-20.</t>
  </si>
  <si>
    <t>3011-West-C-61.</t>
  </si>
  <si>
    <t>Alfred Court</t>
  </si>
  <si>
    <t>2003.10.10</t>
  </si>
  <si>
    <t>3012-West-B-6.</t>
  </si>
  <si>
    <t>Candela</t>
  </si>
  <si>
    <t>2003.10.20</t>
  </si>
  <si>
    <t>3013-West-B-7.</t>
  </si>
  <si>
    <t>3014-West-B-14.</t>
  </si>
  <si>
    <t>Terry Roberts</t>
  </si>
  <si>
    <t>2003.11.11</t>
  </si>
  <si>
    <t>3015-West-B-15.</t>
  </si>
  <si>
    <t>3016-West-C-19.</t>
  </si>
  <si>
    <t>Jeannie Spiro</t>
  </si>
  <si>
    <t>3017-West-C-20.</t>
  </si>
  <si>
    <t>3018-West-C-10.</t>
  </si>
  <si>
    <t>Peter Buscemi</t>
  </si>
  <si>
    <t>2003.11.07</t>
  </si>
  <si>
    <t>3019-West-C-11.</t>
  </si>
  <si>
    <t>Peter Buscenei</t>
  </si>
  <si>
    <t>3020-West-A-75.</t>
  </si>
  <si>
    <t>Carmella Labarbera</t>
  </si>
  <si>
    <t>*</t>
  </si>
  <si>
    <t>2003.11.28</t>
  </si>
  <si>
    <t>2003 Total</t>
  </si>
  <si>
    <t>3021-West-B-37.</t>
  </si>
  <si>
    <t>John Kravarik</t>
  </si>
  <si>
    <t>2004.06.18</t>
  </si>
  <si>
    <t>3022-West-B-38.</t>
  </si>
  <si>
    <t>3023-West-C-69.</t>
  </si>
  <si>
    <t>Thomas Labarbera</t>
  </si>
  <si>
    <t>2004.06.21</t>
  </si>
  <si>
    <t>3024-West-C-70.</t>
  </si>
  <si>
    <t>3025-West-D-11.</t>
  </si>
  <si>
    <t>E&amp;M Bertelson</t>
  </si>
  <si>
    <t>2004.06.28</t>
  </si>
  <si>
    <t>3026-West-D-12.</t>
  </si>
  <si>
    <t>3027-West-D-13.</t>
  </si>
  <si>
    <t>3028-West-A-39.</t>
  </si>
  <si>
    <t>Peter Scalzo</t>
  </si>
  <si>
    <t>2004.07.10</t>
  </si>
  <si>
    <t>3029-West-A-40.</t>
  </si>
  <si>
    <t>3030-West-A-54.</t>
  </si>
  <si>
    <t>Robert St.Amour</t>
  </si>
  <si>
    <t>2004.09.06</t>
  </si>
  <si>
    <t>3031-West-D-1.</t>
  </si>
  <si>
    <t>Darren&amp;Jennifer Benham</t>
  </si>
  <si>
    <t>2004.10.14</t>
  </si>
  <si>
    <t>3032-West-D-2.</t>
  </si>
  <si>
    <t>3033-West-D-3.</t>
  </si>
  <si>
    <t>3034-West-D-4.</t>
  </si>
  <si>
    <t>3036-West-D-5.</t>
  </si>
  <si>
    <t>Jeffery M. Bulissa</t>
  </si>
  <si>
    <t>2004 Total</t>
  </si>
  <si>
    <t>3037-West-C-5.</t>
  </si>
  <si>
    <t>Brian LaBarbara</t>
  </si>
  <si>
    <t>2005.04.16</t>
  </si>
  <si>
    <t>3038-West-C-6.</t>
  </si>
  <si>
    <t>3039-West-A-3.</t>
  </si>
  <si>
    <t>Robert H. Rasor</t>
  </si>
  <si>
    <t>2005.04.21</t>
  </si>
  <si>
    <t>3040-West-A-4.</t>
  </si>
  <si>
    <t>3041-West-A-1a.</t>
  </si>
  <si>
    <t>Mrs WW Rasor</t>
  </si>
  <si>
    <t>3042-West-A-1b.</t>
  </si>
  <si>
    <t>3043-West-D-70.</t>
  </si>
  <si>
    <t>Donald Price Gromoso</t>
  </si>
  <si>
    <t>2005.05.07</t>
  </si>
  <si>
    <t>3044-West-D-71.</t>
  </si>
  <si>
    <t>3045-West-D-39.</t>
  </si>
  <si>
    <t>George Oldham</t>
  </si>
  <si>
    <t>2005.11.14</t>
  </si>
  <si>
    <t>3046-West-D-40.</t>
  </si>
  <si>
    <t>3047-West-D-41.</t>
  </si>
  <si>
    <t>2005 Total</t>
  </si>
  <si>
    <t>3048-West-D-14.</t>
  </si>
  <si>
    <t>EdwardT. Fite</t>
  </si>
  <si>
    <t>2006.04.11</t>
  </si>
  <si>
    <t>3049-West-C-68.</t>
  </si>
  <si>
    <t>Thomas Awlasewicz</t>
  </si>
  <si>
    <t>2006.06.12</t>
  </si>
  <si>
    <t>3050-West-H-10.</t>
  </si>
  <si>
    <t>Steven Iannone</t>
  </si>
  <si>
    <t>3051-West-H-11.</t>
  </si>
  <si>
    <t>3052-West-G-39.</t>
  </si>
  <si>
    <t>Steven Marcisz</t>
  </si>
  <si>
    <t>3053-West-G-40.</t>
  </si>
  <si>
    <t>3054-West-G-41.</t>
  </si>
  <si>
    <t>3055-West-D-68.</t>
  </si>
  <si>
    <t>Allen Gramlich</t>
  </si>
  <si>
    <t>3056-West-D-69.</t>
  </si>
  <si>
    <t>3057-West-C-45.</t>
  </si>
  <si>
    <t>Elizabeth Sapp</t>
  </si>
  <si>
    <t>2006.07.10</t>
  </si>
  <si>
    <t>3058-West-B-54.</t>
  </si>
  <si>
    <t>Cynthia Leoville</t>
  </si>
  <si>
    <t>2006.09.05</t>
  </si>
  <si>
    <t>3059-West-D-73.</t>
  </si>
  <si>
    <t>Valentino Setti</t>
  </si>
  <si>
    <t>2006.11.14</t>
  </si>
  <si>
    <t>3060-West-D-74.</t>
  </si>
  <si>
    <t>2006 Total</t>
  </si>
  <si>
    <t>3061-West-C-5.</t>
  </si>
  <si>
    <t>Mary Emond</t>
  </si>
  <si>
    <t>2007.04.26</t>
  </si>
  <si>
    <t>3062-West-C-6.</t>
  </si>
  <si>
    <t>3063-West-C-1.</t>
  </si>
  <si>
    <t>Louis Hosszu, Jr.</t>
  </si>
  <si>
    <t>2007.06.10</t>
  </si>
  <si>
    <t>3064-West-C-2.</t>
  </si>
  <si>
    <t>3067-West-C-78.</t>
  </si>
  <si>
    <t>David Will</t>
  </si>
  <si>
    <t>2007.07.20</t>
  </si>
  <si>
    <t>3068-West-H-8.</t>
  </si>
  <si>
    <t>Catherine Iannone</t>
  </si>
  <si>
    <t>2007.08.24</t>
  </si>
  <si>
    <t>3069-West-A-5.</t>
  </si>
  <si>
    <t>Valerie Candela</t>
  </si>
  <si>
    <t>2007.10.17</t>
  </si>
  <si>
    <t>3070-West-C-3.</t>
  </si>
  <si>
    <t>Joseph Frengs</t>
  </si>
  <si>
    <t>2007.10.26</t>
  </si>
  <si>
    <t>3071-West-C-4.</t>
  </si>
  <si>
    <t>2007 Total</t>
  </si>
  <si>
    <t>3072-West-H-46.</t>
  </si>
  <si>
    <t>Dorothy Palmer</t>
  </si>
  <si>
    <t>2008.05.29</t>
  </si>
  <si>
    <t>3073-West-H-47.</t>
  </si>
  <si>
    <t>Daniel G. Richard</t>
  </si>
  <si>
    <t>3074-West-E-8.</t>
  </si>
  <si>
    <t>Ann Carlson</t>
  </si>
  <si>
    <t>2008.10.21</t>
  </si>
  <si>
    <t>2008 Total</t>
  </si>
  <si>
    <t>3076-West-E-7.</t>
  </si>
  <si>
    <t>Linda A. Smart</t>
  </si>
  <si>
    <t>2009.10.10</t>
  </si>
  <si>
    <t>2009 Total</t>
  </si>
  <si>
    <t>3077-West-E-62.</t>
  </si>
  <si>
    <t>William Belansky</t>
  </si>
  <si>
    <t>2010.01.11</t>
  </si>
  <si>
    <t>3078-West-E-63.</t>
  </si>
  <si>
    <t>3079-West-E-74.</t>
  </si>
  <si>
    <t>Fred Standt</t>
  </si>
  <si>
    <t>2010.04.08</t>
  </si>
  <si>
    <t>3080-West-E-65.</t>
  </si>
  <si>
    <t>Norman Donofree</t>
  </si>
  <si>
    <t>2010.05.01</t>
  </si>
  <si>
    <t>3081-West-E-66.</t>
  </si>
  <si>
    <t>2010.06.10</t>
  </si>
  <si>
    <t>3082-West-E-73.</t>
  </si>
  <si>
    <t>3085-Center-X-6.</t>
  </si>
  <si>
    <t>Peter Prang</t>
  </si>
  <si>
    <t>2010.09.18</t>
  </si>
  <si>
    <t>3086-.-D-48.</t>
  </si>
  <si>
    <t>Vera Magyari</t>
  </si>
  <si>
    <t>2010.09.11</t>
  </si>
  <si>
    <t>&gt;1?</t>
  </si>
  <si>
    <t>3083-West-E-1,2,3,4,5.</t>
  </si>
  <si>
    <t>Alice Humphrey Lundt</t>
  </si>
  <si>
    <t>2010.06.30</t>
  </si>
  <si>
    <t>3088-West-G-48,49.</t>
  </si>
  <si>
    <t>Schmalbach</t>
  </si>
  <si>
    <t>2010.12.18</t>
  </si>
  <si>
    <t>3084-West-E-70,71,72.</t>
  </si>
  <si>
    <t>Kenneth Lyon</t>
  </si>
  <si>
    <t>2010.08.17</t>
  </si>
  <si>
    <t>2010 Total</t>
  </si>
  <si>
    <t>3089-West-E-75.</t>
  </si>
  <si>
    <t>2011.01.04</t>
  </si>
  <si>
    <t>3090-West-H-39.</t>
  </si>
  <si>
    <t>Jeffrey Dunkerton</t>
  </si>
  <si>
    <t>2011.04.16</t>
  </si>
  <si>
    <t>3091-West-C-43.</t>
  </si>
  <si>
    <t>Jon Anderson</t>
  </si>
  <si>
    <t>2011.05.19</t>
  </si>
  <si>
    <t>3093-West-H-41.</t>
  </si>
  <si>
    <t>Marie Poola</t>
  </si>
  <si>
    <t>2011.08.09</t>
  </si>
  <si>
    <t>3094-West-K-29.</t>
  </si>
  <si>
    <t>Arthur Hackenberg</t>
  </si>
  <si>
    <t>2011.09.12</t>
  </si>
  <si>
    <t>3095-West-G-9.</t>
  </si>
  <si>
    <t>Ann K. Driscoll</t>
  </si>
  <si>
    <t>2011.10.22</t>
  </si>
  <si>
    <t>3096-West-G-38.</t>
  </si>
  <si>
    <t>Christine Peterson</t>
  </si>
  <si>
    <t>2011.12.14</t>
  </si>
  <si>
    <t>3098-West-J-46.</t>
  </si>
  <si>
    <t>Anthony Marshall</t>
  </si>
  <si>
    <t>2011.12.29</t>
  </si>
  <si>
    <t>3100-West-J-47.</t>
  </si>
  <si>
    <t>3108-West-G-50, 51.</t>
  </si>
  <si>
    <t>Timothy Szepsy</t>
  </si>
  <si>
    <t>2011.07.08</t>
  </si>
  <si>
    <t>2011 Total</t>
  </si>
  <si>
    <t>3101-West-J-55.</t>
  </si>
  <si>
    <t>Joseph Tierney</t>
  </si>
  <si>
    <t>2012.02.09</t>
  </si>
  <si>
    <t>3102-West-J-56.</t>
  </si>
  <si>
    <t>3104-West-F-62.</t>
  </si>
  <si>
    <t>William+Adele Priest</t>
  </si>
  <si>
    <t>2012.03.03</t>
  </si>
  <si>
    <t>3105-West-F-63.</t>
  </si>
  <si>
    <t>3107-West-E-64.</t>
  </si>
  <si>
    <t>Thomas Olsen</t>
  </si>
  <si>
    <t>2012.04.27</t>
  </si>
  <si>
    <t>3111-West-I-46.</t>
  </si>
  <si>
    <t>Mike F. Stout</t>
  </si>
  <si>
    <t>2012.10.04</t>
  </si>
  <si>
    <t>3112-West-K-26.</t>
  </si>
  <si>
    <t>Loretta Theriault</t>
  </si>
  <si>
    <t>2012.11.21</t>
  </si>
  <si>
    <t>3106-West-G-46, 47.</t>
  </si>
  <si>
    <t>Gloria Furlong</t>
  </si>
  <si>
    <t>3109-West-J-49, 50.</t>
  </si>
  <si>
    <t>Michele Appleby</t>
  </si>
  <si>
    <t>2012.06.25</t>
  </si>
  <si>
    <t>3110-West-H-50 51 52.</t>
  </si>
  <si>
    <t>Arnold Zentner</t>
  </si>
  <si>
    <t>2012.09.25</t>
  </si>
  <si>
    <t>2012 Total</t>
  </si>
  <si>
    <t>3113-West-I-12.</t>
  </si>
  <si>
    <t>Gregory Gardner</t>
  </si>
  <si>
    <t>2013.07.12</t>
  </si>
  <si>
    <t>3114-West-F-57.</t>
  </si>
  <si>
    <t>Donald Marcum, Sr</t>
  </si>
  <si>
    <t>2013.04.24</t>
  </si>
  <si>
    <t>3116-Center-EE-30.</t>
  </si>
  <si>
    <t>Claire L. Fresbee</t>
  </si>
  <si>
    <t>2013.08.23</t>
  </si>
  <si>
    <t>3115-West-G-54, 55, 56.</t>
  </si>
  <si>
    <t>Alexander Vishnofsky</t>
  </si>
  <si>
    <t>2013.08.19</t>
  </si>
  <si>
    <t>2013 Total</t>
  </si>
  <si>
    <t>3118-West-B-76.</t>
  </si>
  <si>
    <t>Rosemarie Leone</t>
  </si>
  <si>
    <t>2014.06.13</t>
  </si>
  <si>
    <t>3119-West-K-28.</t>
  </si>
  <si>
    <t>Arthur Hackenberg, Jr.</t>
  </si>
  <si>
    <t>2014.07.07</t>
  </si>
  <si>
    <t>3123-West-F-10.</t>
  </si>
  <si>
    <t>Clifford Beers</t>
  </si>
  <si>
    <t>2014.08.01</t>
  </si>
  <si>
    <t>3124-West-D-72.</t>
  </si>
  <si>
    <t>Concette Hunt</t>
  </si>
  <si>
    <t>2014.09.02</t>
  </si>
  <si>
    <t>3125-West-G-8.</t>
  </si>
  <si>
    <t>Sharon Davidson</t>
  </si>
  <si>
    <t>2014.09.05</t>
  </si>
  <si>
    <t>.</t>
  </si>
  <si>
    <t>3120-West-.-..</t>
  </si>
  <si>
    <t>Diane Carlson</t>
  </si>
  <si>
    <t>2014.07.10</t>
  </si>
  <si>
    <t>3117-West-F-08, 09.</t>
  </si>
  <si>
    <t>Elise C. Marciano</t>
  </si>
  <si>
    <t>2014.04.29</t>
  </si>
  <si>
    <t>3121-West-K-34, 35.</t>
  </si>
  <si>
    <t>Larry Luizzi</t>
  </si>
  <si>
    <t>2014.07.08</t>
  </si>
  <si>
    <t>3122-West-R-21, 22.</t>
  </si>
  <si>
    <t>Paul Laterra</t>
  </si>
  <si>
    <t>2014.08.11</t>
  </si>
  <si>
    <t>3126-West-G-4 5 6.</t>
  </si>
  <si>
    <t>Patricia Wainwright</t>
  </si>
  <si>
    <t>2014.12.26</t>
  </si>
  <si>
    <t>2014 Total</t>
  </si>
  <si>
    <t>3127-West-G-3.</t>
  </si>
  <si>
    <t>2015.01.08</t>
  </si>
  <si>
    <t>3128-West-I-20.</t>
  </si>
  <si>
    <t>John Aschen</t>
  </si>
  <si>
    <t>2015.04.17</t>
  </si>
  <si>
    <t>2015 Total</t>
  </si>
  <si>
    <t>3129-West-I-19.</t>
  </si>
  <si>
    <t>Luann Derrig</t>
  </si>
  <si>
    <t>2016.01.08</t>
  </si>
  <si>
    <t>3130-West-F-61.</t>
  </si>
  <si>
    <t>Guy Gavitt</t>
  </si>
  <si>
    <t>2016.03.30</t>
  </si>
  <si>
    <t>3131-West-F-60.</t>
  </si>
  <si>
    <t>2016.05.31</t>
  </si>
  <si>
    <t>3132-West-Q-3.</t>
  </si>
  <si>
    <t>Russell B. Anderson</t>
  </si>
  <si>
    <t>2016.04.27</t>
  </si>
  <si>
    <t>3134-West-J-41.</t>
  </si>
  <si>
    <t>Maureen Van Hise</t>
  </si>
  <si>
    <t>2016.08.07</t>
  </si>
  <si>
    <t>3135-West-I-18.</t>
  </si>
  <si>
    <t>2016.09.13</t>
  </si>
  <si>
    <t>3136-West-K-27.</t>
  </si>
  <si>
    <t>2016.09.23</t>
  </si>
  <si>
    <t>3133-West-H-06, 07.</t>
  </si>
  <si>
    <t>Michael Ryba</t>
  </si>
  <si>
    <t>2016.06.24</t>
  </si>
  <si>
    <t>3137-West-J-42, 43.</t>
  </si>
  <si>
    <t>Jon Van Hise</t>
  </si>
  <si>
    <t>2016.11.21</t>
  </si>
  <si>
    <t>2016 Total</t>
  </si>
  <si>
    <t>3200-West-C-11.</t>
  </si>
  <si>
    <t>Paul Buscemi</t>
  </si>
  <si>
    <t>2017.01.11</t>
  </si>
  <si>
    <t>3140-West-J-45.</t>
  </si>
  <si>
    <t>Kevin Van Amburgh</t>
  </si>
  <si>
    <t>2017.07.23</t>
  </si>
  <si>
    <t>3141-Col-C-3.1,2,3</t>
  </si>
  <si>
    <t>Charles E. Walsh, Jr.</t>
  </si>
  <si>
    <t>2017.07.26</t>
  </si>
  <si>
    <t>3138-West-I-15, 16.</t>
  </si>
  <si>
    <t>Richard A. Miller</t>
  </si>
  <si>
    <t>2017.05.19</t>
  </si>
  <si>
    <t>3139-Center-O-31, 32.</t>
  </si>
  <si>
    <t>Marisar Mroginski</t>
  </si>
  <si>
    <t>2017 Total</t>
  </si>
  <si>
    <t>3149-West-D-73A.</t>
  </si>
  <si>
    <t>Joseph Setti</t>
  </si>
  <si>
    <t>2018.08.15</t>
  </si>
  <si>
    <t>3150-West-H-48A.</t>
  </si>
  <si>
    <t>Joanne Lampe</t>
  </si>
  <si>
    <t>2018.11.05</t>
  </si>
  <si>
    <t>3151-West-H-48B.</t>
  </si>
  <si>
    <t>3142-.-I-10.</t>
  </si>
  <si>
    <t>Kenneth E. Gardner</t>
  </si>
  <si>
    <t>2018.04.12</t>
  </si>
  <si>
    <t>3143-.-F-11.</t>
  </si>
  <si>
    <t>Gregory+Corinna Gardner</t>
  </si>
  <si>
    <t>3148-West-G-63.</t>
  </si>
  <si>
    <t>Catherine Grambling</t>
  </si>
  <si>
    <t>2018.07.26</t>
  </si>
  <si>
    <t>3152-West-J-52A.</t>
  </si>
  <si>
    <t>Brad Moore</t>
  </si>
  <si>
    <t>2018.11.28</t>
  </si>
  <si>
    <t>3153-West-J-52 B.</t>
  </si>
  <si>
    <t>3154-West-J-48.</t>
  </si>
  <si>
    <t>Peter K. Reeb</t>
  </si>
  <si>
    <t>2018.12.22</t>
  </si>
  <si>
    <t>3145-West-A B-57,58,59,60,61.</t>
  </si>
  <si>
    <t>Clinton Hooper</t>
  </si>
  <si>
    <t>2018.06.08</t>
  </si>
  <si>
    <t>3144-West-H-17, 17A.</t>
  </si>
  <si>
    <t>Kathleen+Rick Lamparetti</t>
  </si>
  <si>
    <t>2018.04.16</t>
  </si>
  <si>
    <t>3147-West-G-52, 53.</t>
  </si>
  <si>
    <t>Irene Gallagher</t>
  </si>
  <si>
    <t>2018.06.25</t>
  </si>
  <si>
    <t>3146-West-H-55, 56.</t>
  </si>
  <si>
    <t>Constance Donahue</t>
  </si>
  <si>
    <t>2018.06.05</t>
  </si>
  <si>
    <t>2018 Total</t>
  </si>
  <si>
    <t>3155-Center-EE-34.</t>
  </si>
  <si>
    <t>Peter V. Scalzo</t>
  </si>
  <si>
    <t>2019.03.30</t>
  </si>
  <si>
    <t>3156-Center-EE-35.</t>
  </si>
  <si>
    <t>3157-West-I-8.</t>
  </si>
  <si>
    <t>David Scribner</t>
  </si>
  <si>
    <t>2019.05.29</t>
  </si>
  <si>
    <t>3158-West-I-9.</t>
  </si>
  <si>
    <t>3162-Center-EE-39.1.</t>
  </si>
  <si>
    <t>Lawrence+Barbara Gallo</t>
  </si>
  <si>
    <t>2019.10.22</t>
  </si>
  <si>
    <t>3163-Center-EE-40.1.</t>
  </si>
  <si>
    <t>3160-Col-.-..</t>
  </si>
  <si>
    <t>Klaus Nielsen</t>
  </si>
  <si>
    <t>2019.10.01</t>
  </si>
  <si>
    <t>3161-Col-.-..</t>
  </si>
  <si>
    <t>3159-Col-.-..</t>
  </si>
  <si>
    <t>2019.07.18</t>
  </si>
  <si>
    <t>2019 Total</t>
  </si>
  <si>
    <t>3168-Center-EE-16.4.</t>
  </si>
  <si>
    <t>Michael .</t>
  </si>
  <si>
    <t>2020.05.29</t>
  </si>
  <si>
    <t>3169-Center-I-73.3.</t>
  </si>
  <si>
    <t>Harold Covill</t>
  </si>
  <si>
    <t>3176-West-B-68.2.</t>
  </si>
  <si>
    <t>Frank Dobosh</t>
  </si>
  <si>
    <t>2020.11.02</t>
  </si>
  <si>
    <t>3178-West-E-67.2.</t>
  </si>
  <si>
    <t>Fred Busch</t>
  </si>
  <si>
    <t>2020.11.30</t>
  </si>
  <si>
    <t>3179-West-E-67.3.</t>
  </si>
  <si>
    <t>3165-Center-DD-46.</t>
  </si>
  <si>
    <t>Sophie Godward</t>
  </si>
  <si>
    <t>2020.03.12</t>
  </si>
  <si>
    <t>3166-Center-DD-47.</t>
  </si>
  <si>
    <t>. .</t>
  </si>
  <si>
    <t>3170-Col-B-3.1</t>
  </si>
  <si>
    <t>Aileen York</t>
  </si>
  <si>
    <t>2020.06.24</t>
  </si>
  <si>
    <t>3171-West-I-6.1</t>
  </si>
  <si>
    <t>3172-West-I-7.1</t>
  </si>
  <si>
    <t>3173-Center-DD-44.1.</t>
  </si>
  <si>
    <t>Ernest Hansen</t>
  </si>
  <si>
    <t>2020.07.27</t>
  </si>
  <si>
    <t>3174-Center-DD-45.1.</t>
  </si>
  <si>
    <t>3177-West-E-67.1.</t>
  </si>
  <si>
    <t>3175-Center-.-..</t>
  </si>
  <si>
    <t>Debbie Woodin</t>
  </si>
  <si>
    <t>2020.09.24</t>
  </si>
  <si>
    <t>3167-Col-B-25,26,27,28.</t>
  </si>
  <si>
    <t>Art Evans</t>
  </si>
  <si>
    <t>2020.04.19</t>
  </si>
  <si>
    <t>2020 Total</t>
  </si>
  <si>
    <t>3181-West-B-69.1.</t>
  </si>
  <si>
    <t>2021.01.27</t>
  </si>
  <si>
    <t>3187-West-B-69.2.</t>
  </si>
  <si>
    <t>Laurie Dobosh</t>
  </si>
  <si>
    <t>2021.06.10</t>
  </si>
  <si>
    <t>3192-Col-B-82.2.</t>
  </si>
  <si>
    <t>Debbie+Edward Goodwin</t>
  </si>
  <si>
    <t>2021.10.31</t>
  </si>
  <si>
    <t>3194-Col-B-82.4.</t>
  </si>
  <si>
    <t>3193-Col-.-82.3.</t>
  </si>
  <si>
    <t>3182-West-K-36.1.</t>
  </si>
  <si>
    <t>Ines Graziola</t>
  </si>
  <si>
    <t>2021.03.26</t>
  </si>
  <si>
    <t>3183-West-K-37.1.</t>
  </si>
  <si>
    <t>3184-Center-DD-55.1.</t>
  </si>
  <si>
    <t>Gary+Elizabeth Keller</t>
  </si>
  <si>
    <t>2021.04.27</t>
  </si>
  <si>
    <t>3185-Center-DD-54..</t>
  </si>
  <si>
    <t>3186-Center-DD-53.</t>
  </si>
  <si>
    <t>3188-West-I-17.2.</t>
  </si>
  <si>
    <t>Carole McQuillan</t>
  </si>
  <si>
    <t>2021.08.07</t>
  </si>
  <si>
    <t>3191-Col-B-82.1.</t>
  </si>
  <si>
    <t>3180-Front-I-..</t>
  </si>
  <si>
    <t>Pam Beekman</t>
  </si>
  <si>
    <t>2021.01.04</t>
  </si>
  <si>
    <t>3189-.-.-..</t>
  </si>
  <si>
    <t>3190-.-.-..</t>
  </si>
  <si>
    <t>2021.08.09</t>
  </si>
  <si>
    <t>2021 Total</t>
  </si>
  <si>
    <t>3196-Col-B-43.2.</t>
  </si>
  <si>
    <t>Tracy Chisholm</t>
  </si>
  <si>
    <t>2022.05.05</t>
  </si>
  <si>
    <t>3195-Col-B-43.1.</t>
  </si>
  <si>
    <t>2022 Total</t>
  </si>
  <si>
    <t>3197-Col-B-43.3.</t>
  </si>
  <si>
    <t>.....</t>
  </si>
  <si>
    <t>3198-Col-.-43.4.</t>
  </si>
  <si>
    <t>3008-.-.-..</t>
  </si>
  <si>
    <t>3035-.-.-..</t>
  </si>
  <si>
    <t>3065-.-.-..</t>
  </si>
  <si>
    <t>3066-.-.-..</t>
  </si>
  <si>
    <t>3075-.-.-..</t>
  </si>
  <si>
    <t>3087-.-.-..</t>
  </si>
  <si>
    <t>3092-.-.-..</t>
  </si>
  <si>
    <t>3097-.-.-..</t>
  </si>
  <si>
    <t>3099-.-.-..</t>
  </si>
  <si>
    <t>3103-.-.-..</t>
  </si>
  <si>
    <t>3164-.-.-..</t>
  </si>
  <si>
    <t>3199-.-.-..</t>
  </si>
  <si>
    <t>. Total</t>
  </si>
  <si>
    <t>Grand Total</t>
  </si>
  <si>
    <t>Short $200.00</t>
  </si>
  <si>
    <t>*posted in 2015</t>
  </si>
  <si>
    <t>*in QBO $3950.00, I did not break this one out</t>
  </si>
  <si>
    <t>id</t>
  </si>
  <si>
    <t>BurialRightID</t>
  </si>
  <si>
    <t>Date</t>
  </si>
  <si>
    <t>MM</t>
  </si>
  <si>
    <t>DD</t>
  </si>
  <si>
    <t>Fname</t>
  </si>
  <si>
    <t>Lname</t>
  </si>
  <si>
    <t>Section</t>
  </si>
  <si>
    <t>Column</t>
  </si>
  <si>
    <t>Row</t>
  </si>
  <si>
    <t>Position</t>
  </si>
  <si>
    <t>Amt</t>
  </si>
  <si>
    <t>Note</t>
  </si>
  <si>
    <t>CertBook</t>
  </si>
  <si>
    <t>SalesLetter</t>
  </si>
  <si>
    <t>Contact</t>
  </si>
  <si>
    <t>Map</t>
  </si>
  <si>
    <t>Database</t>
  </si>
  <si>
    <t>Bank</t>
  </si>
  <si>
    <t>QBO</t>
  </si>
  <si>
    <t>Inter?</t>
  </si>
  <si>
    <t>ID-L-C-M-D-B-Q-I</t>
  </si>
  <si>
    <t>St#</t>
  </si>
  <si>
    <t>Street</t>
  </si>
  <si>
    <t>Unit</t>
  </si>
  <si>
    <t>STREET.</t>
  </si>
  <si>
    <t>City</t>
  </si>
  <si>
    <t>State</t>
  </si>
  <si>
    <t>Zip</t>
  </si>
  <si>
    <t>MM.</t>
  </si>
  <si>
    <t>DD.</t>
  </si>
  <si>
    <t>QQ</t>
  </si>
  <si>
    <t>YY-QQ</t>
  </si>
  <si>
    <t>Count</t>
  </si>
  <si>
    <t>Constance</t>
  </si>
  <si>
    <t>Donahue</t>
  </si>
  <si>
    <t>West</t>
  </si>
  <si>
    <t>H</t>
  </si>
  <si>
    <t>55, 56</t>
  </si>
  <si>
    <t>.-.-.-.-.-.-.-.</t>
  </si>
  <si>
    <t>06</t>
  </si>
  <si>
    <t>05</t>
  </si>
  <si>
    <t>Q2</t>
  </si>
  <si>
    <t>2018-Q2</t>
  </si>
  <si>
    <t>*Additional Deposit in QBO $1000 9-17-15</t>
  </si>
  <si>
    <t>QBO Balance</t>
  </si>
  <si>
    <t>Journal entry posted 10/31/04 references Barter letter</t>
  </si>
  <si>
    <t xml:space="preserve">*Reference in deposit is 3066-West-C-61.1 </t>
  </si>
  <si>
    <t>3042-West-A-1b (Mrs WW Rasor)</t>
  </si>
  <si>
    <t>(plot on acct)</t>
  </si>
  <si>
    <t>3089-West E-66(Fred Stands)-in 2011</t>
  </si>
  <si>
    <t>Ok</t>
  </si>
  <si>
    <t>3089-West E-66(Fred Stands)-from 2011</t>
  </si>
  <si>
    <t>*Missing</t>
  </si>
  <si>
    <t>*Missing one deposit and other is in 2015</t>
  </si>
  <si>
    <t>*$3k deposit from 2014/addl $1k deposit 9/17/15</t>
  </si>
  <si>
    <t>*?</t>
  </si>
  <si>
    <t>*Deposit $1030.00 2/8/21 unknown</t>
  </si>
  <si>
    <t>up to 9-30-22</t>
  </si>
  <si>
    <t>3118-West-B-77</t>
  </si>
  <si>
    <t>3120-West-C-54,E-55,E-56.</t>
  </si>
  <si>
    <t>Claire L. Frisbie</t>
  </si>
  <si>
    <t>Donald Mann, Sr</t>
  </si>
  <si>
    <t>Edit William's customer name to add adele</t>
  </si>
  <si>
    <t>Returned to the cemetery?</t>
  </si>
  <si>
    <t>*Missing funds-Entered as a invoice</t>
  </si>
  <si>
    <t>3086-West-D-48.</t>
  </si>
  <si>
    <t>Alice Humphrey Lund</t>
  </si>
  <si>
    <t>LETTER STATES C-4</t>
  </si>
  <si>
    <t>*Reference in deposit is 3066-West-C-61.1 -updated to c-78</t>
  </si>
  <si>
    <t>Fix name in QBO</t>
  </si>
  <si>
    <t>Donald McGuinnis</t>
  </si>
  <si>
    <t>Anthony Candela</t>
  </si>
  <si>
    <t>entered invoice</t>
  </si>
  <si>
    <t>William Spiro</t>
  </si>
  <si>
    <t>Debra Pomroy</t>
  </si>
  <si>
    <t>3069-West-C-4.</t>
  </si>
  <si>
    <t xml:space="preserve">Missing </t>
  </si>
  <si>
    <t>A75</t>
  </si>
  <si>
    <t>3196-Col-B-46.2.</t>
  </si>
  <si>
    <t>3195-Col-B-46.1.</t>
  </si>
  <si>
    <t>3021-West-B-37.2</t>
  </si>
  <si>
    <t>3122-West-I-21, 22.</t>
  </si>
  <si>
    <t>fix laterra to I not R in QBS</t>
  </si>
  <si>
    <t>3001-West-A-77.</t>
  </si>
  <si>
    <t>Valentina Setti</t>
  </si>
  <si>
    <t>E&amp;M Bertilson</t>
  </si>
  <si>
    <t>Repurchased?</t>
  </si>
  <si>
    <t>3142-West-I-10.</t>
  </si>
  <si>
    <t>3143-West-I-11.</t>
  </si>
  <si>
    <t>3141-Col-A-3.1,2,3</t>
  </si>
  <si>
    <t>Row A in QBO was C in this spreadsheet</t>
  </si>
  <si>
    <t>Row I in QBO was F in this spreadsheet</t>
  </si>
  <si>
    <t>Need more info</t>
  </si>
  <si>
    <t>*Missing deposit</t>
  </si>
  <si>
    <t>$5000 from Laurel Enger</t>
  </si>
  <si>
    <t>$4000 from Gallo above</t>
  </si>
  <si>
    <t>3189-West-I-17.3</t>
  </si>
  <si>
    <t>3190-West-I-17.1</t>
  </si>
  <si>
    <t>3202-West-D-77.1</t>
  </si>
  <si>
    <t>3204-West-A-39.4</t>
  </si>
  <si>
    <t>Leslie Vallee</t>
  </si>
  <si>
    <t>Belinda and Larry Samuel</t>
  </si>
  <si>
    <t>3202-West-A-39.2</t>
  </si>
  <si>
    <t>3203-West-A-39.3</t>
  </si>
  <si>
    <t>3205-West-F-74.1</t>
  </si>
  <si>
    <t>3206-West-F-73.1</t>
  </si>
  <si>
    <t>JoAnne Williams</t>
  </si>
  <si>
    <t>Total 2022</t>
  </si>
  <si>
    <t>NEED ADDRESS</t>
  </si>
  <si>
    <t>no deposit</t>
  </si>
  <si>
    <t>Need more info and address</t>
  </si>
  <si>
    <t>3193-Col-B-82.3.</t>
  </si>
  <si>
    <t>recorded in 2020</t>
  </si>
  <si>
    <t>No information on these two</t>
  </si>
  <si>
    <t>Last Name</t>
  </si>
  <si>
    <t>First Name</t>
  </si>
  <si>
    <t>Date of Burial</t>
  </si>
  <si>
    <t>Opening/Cremation</t>
  </si>
  <si>
    <t>Plot</t>
  </si>
  <si>
    <t>Greco</t>
  </si>
  <si>
    <t>Frank</t>
  </si>
  <si>
    <t>Opening</t>
  </si>
  <si>
    <t>F-11</t>
  </si>
  <si>
    <t>Ryba</t>
  </si>
  <si>
    <t>Joyce</t>
  </si>
  <si>
    <t>H-6</t>
  </si>
  <si>
    <t>Scribner</t>
  </si>
  <si>
    <t>Arthur</t>
  </si>
  <si>
    <t>I-8</t>
  </si>
  <si>
    <t>Andritter</t>
  </si>
  <si>
    <t>Hans</t>
  </si>
  <si>
    <t>Cremation</t>
  </si>
  <si>
    <t>F-37</t>
  </si>
  <si>
    <t>Coletti</t>
  </si>
  <si>
    <t>Bernice</t>
  </si>
  <si>
    <t>A-7</t>
  </si>
  <si>
    <t>Duff</t>
  </si>
  <si>
    <t>Sandra</t>
  </si>
  <si>
    <t>E-10</t>
  </si>
  <si>
    <t>Sprio</t>
  </si>
  <si>
    <t>Virginia</t>
  </si>
  <si>
    <t>C-19</t>
  </si>
  <si>
    <t>Lathrop</t>
  </si>
  <si>
    <t>Thora</t>
  </si>
  <si>
    <t>N-8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</si>
</sst>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1"/>
      <scheme val="minor"/>
    </font>
    <font>
      <b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horizontal="left" vertical="center" wrapText="1" indent="1"/>
    </xf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4" fontId="0" fillId="0" borderId="0" xfId="0" applyNumberFormat="1"/>
    <xf numFmtId="0" fontId="0" fillId="2" borderId="0" xfId="0" applyFill="1"/>
    <xf numFmtId="43" fontId="0" fillId="2" borderId="0" xfId="1" applyFont="1" applyFill="1"/>
    <xf numFmtId="44" fontId="0" fillId="0" borderId="0" xfId="2" applyFont="1"/>
    <xf numFmtId="44" fontId="2" fillId="0" borderId="0" xfId="2" applyFont="1"/>
    <xf numFmtId="44" fontId="0" fillId="2" borderId="0" xfId="2" applyFont="1" applyFill="1"/>
    <xf numFmtId="44" fontId="0" fillId="2" borderId="0" xfId="0" applyNumberFormat="1" applyFill="1"/>
    <xf numFmtId="0" fontId="0" fillId="3" borderId="0" xfId="0" applyFill="1"/>
    <xf numFmtId="0" fontId="0" fillId="5" borderId="0" xfId="0" applyFill="1"/>
    <xf numFmtId="164" fontId="0" fillId="5" borderId="0" xfId="0" applyNumberFormat="1" applyFill="1"/>
    <xf numFmtId="0" fontId="2" fillId="3" borderId="0" xfId="0" applyFont="1" applyFill="1"/>
    <xf numFmtId="164" fontId="2" fillId="3" borderId="0" xfId="0" applyNumberFormat="1" applyFont="1" applyFill="1"/>
    <xf numFmtId="3" fontId="2" fillId="3" borderId="0" xfId="0" applyNumberFormat="1" applyFont="1" applyFill="1" applyAlignment="1">
      <alignment horizontal="center"/>
    </xf>
    <xf numFmtId="8" fontId="0" fillId="0" borderId="0" xfId="0" applyNumberFormat="1"/>
    <xf numFmtId="3" fontId="0" fillId="3" borderId="0" xfId="0" applyNumberFormat="1" applyFill="1" applyAlignment="1">
      <alignment horizontal="center"/>
    </xf>
    <xf numFmtId="0" fontId="0" fillId="0" borderId="0" xfId="0" pivotButton="1"/>
    <xf numFmtId="0" fontId="0" fillId="0" borderId="0" xfId="0" pivotButton="1" applyAlignment="1">
      <alignment horizontal="left"/>
    </xf>
    <xf numFmtId="3" fontId="0" fillId="5" borderId="0" xfId="0" applyNumberFormat="1" applyFill="1" applyAlignment="1">
      <alignment horizontal="center"/>
    </xf>
    <xf numFmtId="0" fontId="0" fillId="6" borderId="0" xfId="0" applyFill="1"/>
    <xf numFmtId="0" fontId="0" fillId="7" borderId="0" xfId="0" applyFill="1"/>
    <xf numFmtId="164" fontId="0" fillId="7" borderId="0" xfId="0" applyNumberFormat="1" applyFill="1"/>
    <xf numFmtId="164" fontId="2" fillId="0" borderId="0" xfId="0" applyNumberFormat="1" applyFont="1"/>
    <xf numFmtId="0" fontId="2" fillId="0" borderId="0" xfId="0" applyFont="1"/>
    <xf numFmtId="0" fontId="0" fillId="7" borderId="0" xfId="0" applyFill="1" applyAlignment="1">
      <alignment horizontal="center"/>
    </xf>
    <xf numFmtId="0" fontId="4" fillId="8" borderId="1" xfId="3" applyFont="1" applyFill="1" applyBorder="1" applyAlignment="1">
      <alignment horizontal="center" vertical="center" wrapText="1"/>
    </xf>
    <xf numFmtId="0" fontId="3" fillId="0" borderId="0" xfId="3">
      <alignment horizontal="left" vertical="center" wrapText="1" indent="1"/>
    </xf>
    <xf numFmtId="0" fontId="5" fillId="0" borderId="1" xfId="3" applyFont="1" applyBorder="1">
      <alignment horizontal="left" vertical="center" wrapText="1" indent="1"/>
    </xf>
    <xf numFmtId="165" fontId="5" fillId="0" borderId="1" xfId="3" applyNumberFormat="1" applyFont="1" applyBorder="1">
      <alignment horizontal="left" vertical="center" wrapText="1" indent="1"/>
    </xf>
    <xf numFmtId="14" fontId="5" fillId="0" borderId="1" xfId="3" applyNumberFormat="1" applyFont="1" applyBorder="1">
      <alignment horizontal="left" vertical="center" wrapText="1" indent="1"/>
    </xf>
    <xf numFmtId="16" fontId="5" fillId="0" borderId="1" xfId="3" applyNumberFormat="1" applyFont="1" applyBorder="1">
      <alignment horizontal="left" vertical="center" wrapText="1" indent="1"/>
    </xf>
    <xf numFmtId="165" fontId="3" fillId="0" borderId="1" xfId="3" applyNumberFormat="1" applyBorder="1">
      <alignment horizontal="left" vertical="center" wrapText="1" indent="1"/>
    </xf>
    <xf numFmtId="0" fontId="3" fillId="0" borderId="1" xfId="3" applyBorder="1">
      <alignment horizontal="left" vertical="center" wrapText="1" indent="1"/>
    </xf>
    <xf numFmtId="14" fontId="3" fillId="0" borderId="1" xfId="3" applyNumberFormat="1" applyBorder="1">
      <alignment horizontal="left" vertical="center" wrapText="1" indent="1"/>
    </xf>
    <xf numFmtId="165" fontId="3" fillId="0" borderId="0" xfId="3" applyNumberFormat="1">
      <alignment horizontal="left" vertical="center" wrapText="1" indent="1"/>
    </xf>
  </cellXfs>
  <cellStyles count="4">
    <cellStyle name="Comma" xfId="1" builtinId="3"/>
    <cellStyle name="Currency" xfId="2" builtinId="4"/>
    <cellStyle name="Normal" xfId="0" builtinId="0"/>
    <cellStyle name="Normal 2" xfId="3" xr:uid="{01E91B5C-925B-48C4-9911-20ABB9712639}"/>
  </cellStyles>
  <dxfs count="100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/>
    </dxf>
    <dxf>
      <alignment horizontal="center"/>
    </dxf>
    <dxf>
      <numFmt numFmtId="164" formatCode="&quot;$&quot;#,##0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19" formatCode="m/d/yyyy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/>
    </dxf>
    <dxf>
      <alignment horizontal="center"/>
    </dxf>
    <dxf>
      <numFmt numFmtId="164" formatCode="&quot;$&quot;#,##0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%20CEMETERY\_01_CentralCemetery_ADMIN\_CENTRAL%20CEMETERY%20OFFICIAL%20RECORDS\CC%20MASTER%20DB%20Macro%20QBO%20220924-16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aug\Desktop\Invoices-Jason\Brookfield%20Central%20Invo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SHEETS"/>
      <sheetName val="Table of TABLES"/>
      <sheetName val="Table of PIVOT TABLES"/>
      <sheetName val="Table of RANGES"/>
      <sheetName val="|| Scratch"/>
      <sheetName val="Table010 People"/>
      <sheetName val="R010 Ranges Address Unit"/>
      <sheetName val="Table010 Record Viewer"/>
      <sheetName val="Table020 CT Geohierarchies"/>
      <sheetName val="Table020 Record Viewer"/>
      <sheetName val="Table030 State"/>
      <sheetName val="Table040 County"/>
      <sheetName val="Table050 Town"/>
      <sheetName val="Table060 Parcel"/>
      <sheetName val="Table070 CemeterySection"/>
      <sheetName val="Table080 CemeterySite"/>
      <sheetName val="Table090 LandUse"/>
      <sheetName val="Pvt Burial Rights"/>
      <sheetName val=" Table100 || Burial Right ID ||"/>
      <sheetName val=" Table120 ."/>
      <sheetName val="_"/>
      <sheetName val="Pvt LETTERS"/>
      <sheetName val="|| LETTERS Data 190603 fiverr"/>
      <sheetName val="Pvt Cus"/>
      <sheetName val="QBO Customers"/>
      <sheetName val="CDATAWORKSHEETCDATA0"/>
      <sheetName val="Pvt QBO Deposits"/>
      <sheetName val="DepositLineItems"/>
      <sheetName val="__"/>
      <sheetName val="CDATAWORKSHEETCDATA1"/>
      <sheetName val="|| Project Contacts"/>
      <sheetName val="|| Global Geo Hierarchy"/>
      <sheetName val="|| T020 CIMS Data TEMPLATE"/>
      <sheetName val="|| T020 CIMS Layout Verticle"/>
      <sheetName val="|| Decimal Degrees"/>
      <sheetName val="|| EOF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Apt</v>
          </cell>
          <cell r="D4" t="str">
            <v>Apt</v>
          </cell>
        </row>
        <row r="5">
          <cell r="C5" t="str">
            <v xml:space="preserve">Ste </v>
          </cell>
          <cell r="D5" t="str">
            <v>Ste</v>
          </cell>
        </row>
        <row r="6">
          <cell r="C6" t="str">
            <v>Bld</v>
          </cell>
          <cell r="D6" t="str">
            <v>Bld</v>
          </cell>
        </row>
        <row r="7">
          <cell r="C7" t="str">
            <v>Floor</v>
          </cell>
          <cell r="D7" t="str">
            <v>Floor</v>
          </cell>
        </row>
        <row r="8">
          <cell r="C8" t="str">
            <v>P.O. Box</v>
          </cell>
          <cell r="D8" t="str">
            <v>P.O. Box</v>
          </cell>
        </row>
        <row r="9">
          <cell r="C9" t="str">
            <v>POBox</v>
          </cell>
          <cell r="D9" t="str">
            <v>POBox</v>
          </cell>
        </row>
        <row r="10">
          <cell r="C10" t="str">
            <v>Box</v>
          </cell>
          <cell r="D10" t="str">
            <v>Box</v>
          </cell>
        </row>
        <row r="11">
          <cell r="C11" t="str">
            <v>LGH</v>
          </cell>
          <cell r="D11" t="str">
            <v>LGH</v>
          </cell>
        </row>
        <row r="12">
          <cell r="C12" t="str">
            <v>Unit</v>
          </cell>
          <cell r="D12" t="str">
            <v>Unit</v>
          </cell>
        </row>
        <row r="13">
          <cell r="C13" t="str">
            <v>Rear</v>
          </cell>
          <cell r="D13" t="str">
            <v>Rear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ple Invoice"/>
      <sheetName val="2018"/>
      <sheetName val="2019"/>
      <sheetName val="Brookfield Central Invoice"/>
    </sheetNames>
    <sheetDataSet>
      <sheetData sheetId="0"/>
      <sheetData sheetId="1"/>
      <sheetData sheetId="2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05%20CEMETERY\_01_CentralCemetery_ADMIN\_CENTRAL%20CEMETERY%20OFFICIAL%20RECORDS\CC%20MASTER%20DB%20Macro%20QBO%20220924-1615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rey G. Nolan" refreshedDate="44829.467091087965" createdVersion="8" refreshedVersion="8" minRefreshableVersion="3" recordCount="200" xr:uid="{41B4DB97-7A7D-4F60-ABED-E18CA973358D}">
  <cacheSource type="worksheet">
    <worksheetSource name="Table100" r:id="rId2"/>
  </cacheSource>
  <cacheFields count="41">
    <cacheField name="id" numFmtId="0">
      <sharedItems containsSemiMixedTypes="0" containsString="0" containsNumber="1" containsInteger="1" minValue="1" maxValue="200"/>
    </cacheField>
    <cacheField name="BurialRightID" numFmtId="0">
      <sharedItems containsSemiMixedTypes="0" containsString="0" containsNumber="1" containsInteger="1" minValue="3001" maxValue="3200"/>
    </cacheField>
    <cacheField name="Date" numFmtId="14">
      <sharedItems containsNonDate="0" containsDate="1" containsString="0" containsBlank="1" minDate="2003-05-03T00:00:00" maxDate="2022-05-06T00:00:00"/>
    </cacheField>
    <cacheField name="MM" numFmtId="0">
      <sharedItems containsMixedTypes="1" containsNumber="1" containsInteger="1" minValue="1" maxValue="12" count="13">
        <n v="5"/>
        <s v="."/>
        <n v="7"/>
        <n v="10"/>
        <n v="11"/>
        <n v="6"/>
        <n v="9"/>
        <n v="4"/>
        <n v="8"/>
        <n v="1"/>
        <n v="12"/>
        <n v="2"/>
        <n v="3"/>
      </sharedItems>
    </cacheField>
    <cacheField name="DD" numFmtId="0">
      <sharedItems containsMixedTypes="1" containsNumber="1" containsInteger="1" minValue="1" maxValue="31"/>
    </cacheField>
    <cacheField name="YYYY" numFmtId="0">
      <sharedItems containsMixedTypes="1" containsNumber="1" containsInteger="1" minValue="2003" maxValue="2022" count="21">
        <n v="2003"/>
        <s v=".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Fname" numFmtId="49">
      <sharedItems containsBlank="1"/>
    </cacheField>
    <cacheField name="Lname" numFmtId="49">
      <sharedItems/>
    </cacheField>
    <cacheField name="Section" numFmtId="49">
      <sharedItems/>
    </cacheField>
    <cacheField name="Column" numFmtId="49">
      <sharedItems/>
    </cacheField>
    <cacheField name="Row" numFmtId="49">
      <sharedItems/>
    </cacheField>
    <cacheField name="Position" numFmtId="49">
      <sharedItems containsBlank="1"/>
    </cacheField>
    <cacheField name="Amt" numFmtId="164">
      <sharedItems containsString="0" containsBlank="1" containsNumber="1" containsInteger="1" minValue="0" maxValue="3900"/>
    </cacheField>
    <cacheField name="Price." numFmtId="164">
      <sharedItems containsSemiMixedTypes="0" containsString="0" containsNumber="1" containsInteger="1" minValue="0" maxValue="3900" count="12">
        <n v="750"/>
        <n v="0"/>
        <n v="1000"/>
        <n v="3000"/>
        <n v="2000"/>
        <n v="1500"/>
        <n v="3900"/>
        <n v="3004"/>
        <n v="2500"/>
        <n v="450"/>
        <n v="500"/>
        <n v="40"/>
      </sharedItems>
    </cacheField>
    <cacheField name="PriceFLAG" numFmtId="164">
      <sharedItems count="3">
        <s v="1"/>
        <s v="."/>
        <s v="&gt;1?"/>
      </sharedItems>
    </cacheField>
    <cacheField name="NoteFLAG" numFmtId="164">
      <sharedItems count="2">
        <s v=""/>
        <s v="*"/>
      </sharedItems>
    </cacheField>
    <cacheField name="Note" numFmtId="0">
      <sharedItems containsBlank="1"/>
    </cacheField>
    <cacheField name="CertBook" numFmtId="49">
      <sharedItems/>
    </cacheField>
    <cacheField name="SalesLetter" numFmtId="49">
      <sharedItems/>
    </cacheField>
    <cacheField name="Contact" numFmtId="49">
      <sharedItems/>
    </cacheField>
    <cacheField name="Map" numFmtId="49">
      <sharedItems/>
    </cacheField>
    <cacheField name="Database" numFmtId="49">
      <sharedItems/>
    </cacheField>
    <cacheField name="Bank" numFmtId="49">
      <sharedItems/>
    </cacheField>
    <cacheField name="QBO" numFmtId="49">
      <sharedItems/>
    </cacheField>
    <cacheField name="Inter?" numFmtId="0">
      <sharedItems containsMixedTypes="1" containsNumber="1" containsInteger="1" minValue="8" maxValue="8"/>
    </cacheField>
    <cacheField name="ID-L-C-M-D-B-Q-I" numFmtId="0">
      <sharedItems/>
    </cacheField>
    <cacheField name="NAME." numFmtId="0">
      <sharedItems count="123">
        <s v="Rose Marie Leone"/>
        <s v="Debra Powerry"/>
        <s v="John Cipolla"/>
        <s v=". ."/>
        <s v="Wru Spiro"/>
        <s v="Alfred Court"/>
        <s v="Candela"/>
        <s v="Terry Roberts"/>
        <s v="Jeannie Spiro"/>
        <s v="Peter Buscemi"/>
        <s v="Peter Buscenei"/>
        <s v="Carmella Labarbera"/>
        <s v="John Kravarik"/>
        <s v="Thomas Labarbera"/>
        <s v="E&amp;M Bertelson"/>
        <s v="Peter Scalzo"/>
        <s v="Robert St.Amour"/>
        <s v="Darren&amp;Jennifer Benham"/>
        <s v="Jeffery M. Bulissa"/>
        <s v="Brian LaBarbara"/>
        <s v="Robert H. Rasor"/>
        <s v="Mrs WW Rasor"/>
        <s v="Donald Price Gromoso"/>
        <s v="George Oldham"/>
        <s v="EdwardT. Fite"/>
        <s v="Thomas Awlasewicz"/>
        <s v="Steven Iannone"/>
        <s v="Steven Marcisz"/>
        <s v="Allen Gramlich"/>
        <s v="Elizabeth Sapp"/>
        <s v="Cynthia Leoville"/>
        <s v="Valentino Setti"/>
        <s v="Mary Emond"/>
        <s v="Louis Hosszu, Jr."/>
        <s v="David Will"/>
        <s v="Catherine Iannone"/>
        <s v="Valerie Candela"/>
        <s v="Joseph Frengs"/>
        <s v="Dorothy Palmer"/>
        <s v="Daniel G. Richard"/>
        <s v="Ann Carlson"/>
        <s v="Linda A. Smart"/>
        <s v="William Belansky"/>
        <s v="Fred Standt"/>
        <s v="Norman Donofree"/>
        <s v="Alice Humphrey Lundt"/>
        <s v="Kenneth Lyon"/>
        <s v="Peter Prang"/>
        <s v="Vera Magyari"/>
        <s v="Schmalbach"/>
        <s v="Jeffrey Dunkerton"/>
        <s v="Jon Anderson"/>
        <s v="Marie Poola"/>
        <s v="Arthur Hackenberg"/>
        <s v="Ann K. Driscoll"/>
        <s v="Christine Peterson"/>
        <s v="Anthony Marshall"/>
        <s v="Joseph Tierney"/>
        <s v="William+Adele Priest"/>
        <s v="Gloria Furlong"/>
        <s v="Thomas Olsen"/>
        <s v="Timothy Szepsy"/>
        <s v="Michele Appleby"/>
        <s v="Arnold Zentner"/>
        <s v="Mike F. Stout"/>
        <s v="Loretta Theriault"/>
        <s v="Gregory Gardner"/>
        <s v="Donald Marcum, Sr"/>
        <s v="Alexander Vishnofsky"/>
        <s v="Claire L. Fresbee"/>
        <s v="Elise C. Marciano"/>
        <s v="Rosemarie Leone"/>
        <s v="Arthur Hackenberg, Jr."/>
        <s v="Diane Carlson"/>
        <s v="Larry Luizzi"/>
        <s v="Paul Laterra"/>
        <s v="Clifford Beers"/>
        <s v="Concette Hunt"/>
        <s v="Sharon Davidson"/>
        <s v="Patricia Wainwright"/>
        <s v="John Aschen"/>
        <s v="Luann Derrig"/>
        <s v="Guy Gavitt"/>
        <s v="Russell B. Anderson"/>
        <s v="Michael Ryba"/>
        <s v="Maureen Van Hise"/>
        <s v="Jon Van Hise"/>
        <s v="Richard A. Miller"/>
        <s v="Marisar Mroginski"/>
        <s v="Kevin Van Amburgh"/>
        <s v="Charles E. Walsh, Jr."/>
        <s v="Kenneth E. Gardner"/>
        <s v="Gregory+Corinna Gardner"/>
        <s v="Kathleen+Rick Lamparetti"/>
        <s v="Clinton Hooper"/>
        <s v="Constance Donahue"/>
        <s v="Irene Gallagher"/>
        <s v="Catherine Grambling"/>
        <s v="Joseph Setti"/>
        <s v="Joanne Lampe"/>
        <s v="Brad Moore"/>
        <s v="Peter K. Reeb"/>
        <s v="Peter V. Scalzo"/>
        <s v="David Scribner"/>
        <s v="Klaus Nielsen"/>
        <s v="Lawrence+Barbara Gallo"/>
        <s v="Sophie Godward"/>
        <s v="Art Evans"/>
        <s v="Michael ."/>
        <s v="Harold Covill"/>
        <s v="Aileen York"/>
        <s v="Ernest Hansen"/>
        <s v="Debbie Woodin"/>
        <s v="Frank Dobosh"/>
        <s v="Fred Busch"/>
        <s v="Pam Beekman"/>
        <s v="Ines Graziola"/>
        <s v="Gary+Elizabeth Keller"/>
        <s v="Laurie Dobosh"/>
        <s v="Carole McQuillan"/>
        <s v="Debbie+Edward Goodwin"/>
        <s v="Tracy Chisholm"/>
        <s v="Paul Buscemi"/>
      </sharedItems>
    </cacheField>
    <cacheField name="St#" numFmtId="0">
      <sharedItems containsString="0" containsBlank="1" containsNumber="1" containsInteger="1" minValue="99" maxValue="99"/>
    </cacheField>
    <cacheField name="Street" numFmtId="0">
      <sharedItems containsBlank="1"/>
    </cacheField>
    <cacheField name="Unit" numFmtId="0">
      <sharedItems containsString="0" containsBlank="1" containsNumber="1" containsInteger="1" minValue="3" maxValue="3"/>
    </cacheField>
    <cacheField name="STREET." numFmtId="0">
      <sharedItems containsBlank="1"/>
    </cacheField>
    <cacheField name="City" numFmtId="0">
      <sharedItems containsNonDate="0" containsString="0" containsBlank="1"/>
    </cacheField>
    <cacheField name="State" numFmtId="0">
      <sharedItems containsNonDate="0" containsString="0" containsBlank="1"/>
    </cacheField>
    <cacheField name="Zip" numFmtId="49">
      <sharedItems containsNonDate="0" containsString="0" containsBlank="1"/>
    </cacheField>
    <cacheField name="BRID-Location" numFmtId="0">
      <sharedItems count="200">
        <s v="3001-West-A-76."/>
        <s v="3002-West-E-58."/>
        <s v="3003-West-E-59."/>
        <s v="3004-West-C-74."/>
        <s v="3005-West-C-75."/>
        <s v="3006-West-C-76."/>
        <s v="3007-West-C-77."/>
        <s v="3008-.-.-.."/>
        <s v="3009-West-B-19."/>
        <s v="3010-West-B-20."/>
        <s v="3011-West-C-61."/>
        <s v="3012-West-B-6."/>
        <s v="3013-West-B-7."/>
        <s v="3014-West-B-14."/>
        <s v="3015-West-B-15."/>
        <s v="3016-West-C-19."/>
        <s v="3017-West-C-20."/>
        <s v="3018-West-C-10."/>
        <s v="3019-West-C-11."/>
        <s v="3020-West-A-75."/>
        <s v="3021-West-B-37."/>
        <s v="3022-West-B-38."/>
        <s v="3023-West-C-69."/>
        <s v="3024-West-C-70."/>
        <s v="3025-West-D-11."/>
        <s v="3026-West-D-12."/>
        <s v="3027-West-D-13."/>
        <s v="3028-West-A-39."/>
        <s v="3029-West-A-40."/>
        <s v="3030-West-A-54."/>
        <s v="3031-West-D-1."/>
        <s v="3032-West-D-2."/>
        <s v="3033-West-D-3."/>
        <s v="3034-West-D-4."/>
        <s v="3035-.-.-.."/>
        <s v="3036-West-D-5."/>
        <s v="3037-West-C-5."/>
        <s v="3038-West-C-6."/>
        <s v="3039-West-A-3."/>
        <s v="3040-West-A-4."/>
        <s v="3041-West-A-1a."/>
        <s v="3042-West-A-1b."/>
        <s v="3043-West-D-70."/>
        <s v="3044-West-D-71."/>
        <s v="3045-West-D-39."/>
        <s v="3046-West-D-40."/>
        <s v="3047-West-D-41."/>
        <s v="3048-West-D-14."/>
        <s v="3049-West-C-68."/>
        <s v="3050-West-H-10."/>
        <s v="3051-West-H-11."/>
        <s v="3052-West-G-39."/>
        <s v="3053-West-G-40."/>
        <s v="3054-West-G-41."/>
        <s v="3055-West-D-68."/>
        <s v="3056-West-D-69."/>
        <s v="3057-West-C-45."/>
        <s v="3058-West-B-54."/>
        <s v="3059-West-D-73."/>
        <s v="3060-West-D-74."/>
        <s v="3061-West-C-5."/>
        <s v="3062-West-C-6."/>
        <s v="3063-West-C-1."/>
        <s v="3064-West-C-2."/>
        <s v="3065-.-.-.."/>
        <s v="3066-.-.-.."/>
        <s v="3067-West-C-78."/>
        <s v="3068-West-H-8."/>
        <s v="3069-West-A-5."/>
        <s v="3070-West-C-3."/>
        <s v="3071-West-C-4."/>
        <s v="3072-West-H-46."/>
        <s v="3073-West-H-47."/>
        <s v="3074-West-E-8."/>
        <s v="3075-.-.-.."/>
        <s v="3076-West-E-7."/>
        <s v="3077-West-E-62."/>
        <s v="3078-West-E-63."/>
        <s v="3079-West-E-74."/>
        <s v="3080-West-E-65."/>
        <s v="3081-West-E-66."/>
        <s v="3082-West-E-73."/>
        <s v="3083-West-E-1,2,3,4,5."/>
        <s v="3084-West-E-70,71,72."/>
        <s v="3085-Center-X-6."/>
        <s v="3086-.-D-48."/>
        <s v="3087-.-.-.."/>
        <s v="3088-West-G-48,49."/>
        <s v="3089-West-E-75."/>
        <s v="3090-West-H-39."/>
        <s v="3091-West-C-43."/>
        <s v="3092-.-.-.."/>
        <s v="3093-West-H-41."/>
        <s v="3094-West-K-29."/>
        <s v="3095-West-G-9."/>
        <s v="3096-West-G-38."/>
        <s v="3097-.-.-.."/>
        <s v="3098-West-J-46."/>
        <s v="3099-.-.-.."/>
        <s v="3100-West-J-47."/>
        <s v="3101-West-J-55."/>
        <s v="3102-West-J-56."/>
        <s v="3103-.-.-.."/>
        <s v="3104-West-F-62."/>
        <s v="3105-West-F-63."/>
        <s v="3106-West-G-46, 47."/>
        <s v="3107-West-E-64."/>
        <s v="3108-West-G-50, 51."/>
        <s v="3109-West-J-49, 50."/>
        <s v="3110-West-H-50 51 52."/>
        <s v="3111-West-I-46."/>
        <s v="3112-West-K-26."/>
        <s v="3113-West-I-12."/>
        <s v="3114-West-F-57."/>
        <s v="3115-West-G-54, 55, 56."/>
        <s v="3116-Center-EE-30."/>
        <s v="3117-West-F-08, 09."/>
        <s v="3118-West-B-76."/>
        <s v="3119-West-K-28."/>
        <s v="3120-West-.-.."/>
        <s v="3121-West-K-34, 35."/>
        <s v="3122-West-R-21, 22."/>
        <s v="3123-West-F-10."/>
        <s v="3124-West-D-72."/>
        <s v="3125-West-G-8."/>
        <s v="3126-West-G-4 5 6."/>
        <s v="3127-West-G-3."/>
        <s v="3128-West-I-20."/>
        <s v="3129-West-I-19."/>
        <s v="3130-West-F-61."/>
        <s v="3131-West-F-60."/>
        <s v="3132-West-Q-3."/>
        <s v="3133-West-H-06, 07."/>
        <s v="3134-West-J-41."/>
        <s v="3135-West-I-18."/>
        <s v="3136-West-K-27."/>
        <s v="3137-West-J-42, 43."/>
        <s v="3138-West-I-15, 16."/>
        <s v="3139-Center-O-31, 32."/>
        <s v="3140-West-J-45."/>
        <s v="3141-Col-C-3.1,2,3"/>
        <s v="3142-.-I-10."/>
        <s v="3143-.-F-11."/>
        <s v="3144-West-H-17, 17A."/>
        <s v="3145-West-A B-57,58,59,60,61."/>
        <s v="3146-West-H-55, 56."/>
        <s v="3147-West-G-52, 53."/>
        <s v="3148-West-G-63."/>
        <s v="3149-West-D-73A."/>
        <s v="3150-West-H-48A."/>
        <s v="3151-West-H-48B."/>
        <s v="3152-West-J-52A."/>
        <s v="3153-West-J-52 B."/>
        <s v="3154-West-J-48."/>
        <s v="3155-Center-EE-34."/>
        <s v="3156-Center-EE-35."/>
        <s v="3157-West-I-8."/>
        <s v="3158-West-I-9."/>
        <s v="3159-Col-.-.."/>
        <s v="3160-Col-.-.."/>
        <s v="3161-Col-.-.."/>
        <s v="3162-Center-EE-39.1."/>
        <s v="3163-Center-EE-40.1."/>
        <s v="3164-.-.-.."/>
        <s v="3165-Center-DD-46."/>
        <s v="3166-Center-DD-47."/>
        <s v="3167-Col-B-25,26,27,28."/>
        <s v="3168-Center-EE-16.4."/>
        <s v="3169-Center-I-73.3."/>
        <s v="3170-Col-B-3.1"/>
        <s v="3171-West-I-6.1"/>
        <s v="3172-West-I-7.1"/>
        <s v="3173-Center-DD-44.1."/>
        <s v="3174-Center-DD-45.1."/>
        <s v="3175-Center-.-.."/>
        <s v="3176-West-B-68.2."/>
        <s v="3177-West-E-67.1."/>
        <s v="3178-West-E-67.2."/>
        <s v="3179-West-E-67.3."/>
        <s v="3180-Front-I-.."/>
        <s v="3181-West-B-69.1."/>
        <s v="3182-West-K-36.1."/>
        <s v="3183-West-K-37.1."/>
        <s v="3184-Center-DD-55.1."/>
        <s v="3185-Center-DD-54.."/>
        <s v="3186-Center-DD-53."/>
        <s v="3187-West-B-69.2."/>
        <s v="3188-West-I-17.2."/>
        <s v="3189-.-.-.."/>
        <s v="3190-.-.-.."/>
        <s v="3191-Col-B-82.1."/>
        <s v="3192-Col-B-82.2."/>
        <s v="3193-Col-.-82.3."/>
        <s v="3194-Col-B-82.4."/>
        <s v="3195-Col-B-43.1."/>
        <s v="3196-Col-B-43.2."/>
        <s v="3197-Col-B-43.3."/>
        <s v="3198-Col-.-43.4."/>
        <s v="3199-.-.-.."/>
        <s v="3200-West-C-11."/>
      </sharedItems>
    </cacheField>
    <cacheField name="YYYY.MM.DD" numFmtId="0">
      <sharedItems count="120">
        <s v="2003.05.03"/>
        <s v="2003.05.05"/>
        <s v="2003.05.27"/>
        <s v="....."/>
        <s v="2003.07.17"/>
        <s v="2003.10.10"/>
        <s v="2003.10.20"/>
        <s v="2003.11.11"/>
        <s v="2003.11.07"/>
        <s v="2003.11.28"/>
        <s v="2004.06.18"/>
        <s v="2004.06.21"/>
        <s v="2004.06.28"/>
        <s v="2004.07.10"/>
        <s v="2004.09.06"/>
        <s v="2004.10.14"/>
        <s v="2005.04.16"/>
        <s v="2005.04.21"/>
        <s v="2005.05.07"/>
        <s v="2005.11.14"/>
        <s v="2006.04.11"/>
        <s v="2006.06.12"/>
        <s v="2006.07.10"/>
        <s v="2006.09.05"/>
        <s v="2006.11.14"/>
        <s v="2007.04.26"/>
        <s v="2007.06.10"/>
        <s v="2007.07.20"/>
        <s v="2007.08.24"/>
        <s v="2007.10.17"/>
        <s v="2007.10.26"/>
        <s v="2008.05.29"/>
        <s v="2008.10.21"/>
        <s v="2009.10.10"/>
        <s v="2010.01.11"/>
        <s v="2010.04.08"/>
        <s v="2010.05.01"/>
        <s v="2010.06.10"/>
        <s v="2010.06.30"/>
        <s v="2010.08.17"/>
        <s v="2010.09.18"/>
        <s v="2010.09.11"/>
        <s v="2010.12.18"/>
        <s v="2011.01.04"/>
        <s v="2011.04.16"/>
        <s v="2011.05.19"/>
        <s v="2011.08.09"/>
        <s v="2011.09.12"/>
        <s v="2011.10.22"/>
        <s v="2011.12.14"/>
        <s v="2011.12.29"/>
        <s v="2012.02.09"/>
        <s v="2012.03.03"/>
        <s v="2012.04.27"/>
        <s v="2011.07.08"/>
        <s v="2012.06.25"/>
        <s v="2012.09.25"/>
        <s v="2012.10.04"/>
        <s v="2012.11.21"/>
        <s v="2013.07.12"/>
        <s v="2013.04.24"/>
        <s v="2013.08.19"/>
        <s v="2013.08.23"/>
        <s v="2014.04.29"/>
        <s v="2014.06.13"/>
        <s v="2014.07.07"/>
        <s v="2014.07.10"/>
        <s v="2014.07.08"/>
        <s v="2014.08.11"/>
        <s v="2014.08.01"/>
        <s v="2014.09.02"/>
        <s v="2014.09.05"/>
        <s v="2014.12.26"/>
        <s v="2015.01.08"/>
        <s v="2015.04.17"/>
        <s v="2016.01.08"/>
        <s v="2016.03.30"/>
        <s v="2016.05.31"/>
        <s v="2016.04.27"/>
        <s v="2016.06.24"/>
        <s v="2016.08.07"/>
        <s v="2016.09.13"/>
        <s v="2016.09.23"/>
        <s v="2016.11.21"/>
        <s v="2017.05.19"/>
        <s v="2017.07.23"/>
        <s v="2017.07.26"/>
        <s v="2018.04.12"/>
        <s v="2018.04.16"/>
        <s v="2018.06.08"/>
        <s v="2018.06.05"/>
        <s v="2018.06.25"/>
        <s v="2018.07.26"/>
        <s v="2018.08.15"/>
        <s v="2018.11.05"/>
        <s v="2018.11.28"/>
        <s v="2018.12.22"/>
        <s v="2019.03.30"/>
        <s v="2019.05.29"/>
        <s v="2019.07.18"/>
        <s v="2019.10.01"/>
        <s v="2019.10.22"/>
        <s v="2020.03.12"/>
        <s v="2020.04.19"/>
        <s v="2020.05.29"/>
        <s v="2020.06.24"/>
        <s v="2020.07.27"/>
        <s v="2020.09.24"/>
        <s v="2020.11.02"/>
        <s v="2020.11.30"/>
        <s v="2021.01.04"/>
        <s v="2021.01.27"/>
        <s v="2021.03.26"/>
        <s v="2021.04.27"/>
        <s v="2021.06.10"/>
        <s v="2021.08.07"/>
        <s v="2021.08.09"/>
        <s v="2021.10.31"/>
        <s v="2022.05.05"/>
        <s v="2017.01.11"/>
      </sharedItems>
    </cacheField>
    <cacheField name="MM." numFmtId="0">
      <sharedItems/>
    </cacheField>
    <cacheField name="DD." numFmtId="0">
      <sharedItems/>
    </cacheField>
    <cacheField name="QQ" numFmtId="0">
      <sharedItems/>
    </cacheField>
    <cacheField name="YY-QQ" numFmtId="0">
      <sharedItems/>
    </cacheField>
    <cacheField name="Cou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n v="1"/>
    <n v="3001"/>
    <d v="2003-05-03T00:00:00"/>
    <x v="0"/>
    <n v="3"/>
    <x v="0"/>
    <s v="Rose Marie"/>
    <s v="Leone"/>
    <s v="West"/>
    <s v="A"/>
    <s v="76"/>
    <m/>
    <n v="750"/>
    <x v="0"/>
    <x v="0"/>
    <x v="0"/>
    <m/>
    <s v="1"/>
    <s v="2"/>
    <s v="3"/>
    <s v="4"/>
    <s v="5"/>
    <s v="6"/>
    <s v="7"/>
    <n v="8"/>
    <s v="1-2-3-4-5-6-7-8"/>
    <x v="0"/>
    <n v="99"/>
    <s v="a"/>
    <n v="3"/>
    <s v="99 a 3"/>
    <m/>
    <m/>
    <m/>
    <x v="0"/>
    <x v="0"/>
    <s v="05"/>
    <s v="03"/>
    <s v="Q2"/>
    <s v="2003-Q2"/>
    <n v="1"/>
  </r>
  <r>
    <n v="2"/>
    <n v="3002"/>
    <d v="2003-05-05T00:00:00"/>
    <x v="0"/>
    <n v="5"/>
    <x v="0"/>
    <s v="Debra"/>
    <s v="Powerry"/>
    <s v="West"/>
    <s v="E"/>
    <s v="58"/>
    <m/>
    <n v="750"/>
    <x v="0"/>
    <x v="0"/>
    <x v="0"/>
    <m/>
    <s v="."/>
    <s v="."/>
    <s v="."/>
    <s v="."/>
    <s v="."/>
    <s v="."/>
    <s v="."/>
    <s v="."/>
    <s v=".-.-.-.-.-.-.-."/>
    <x v="1"/>
    <m/>
    <m/>
    <m/>
    <m/>
    <m/>
    <m/>
    <m/>
    <x v="1"/>
    <x v="1"/>
    <s v="05"/>
    <s v="05"/>
    <s v="Q2"/>
    <s v="2003-Q2"/>
    <n v="1"/>
  </r>
  <r>
    <n v="3"/>
    <n v="3003"/>
    <d v="2003-05-05T00:00:00"/>
    <x v="0"/>
    <n v="5"/>
    <x v="0"/>
    <s v="Debra"/>
    <s v="Powerry"/>
    <s v="West"/>
    <s v="E"/>
    <s v="59"/>
    <m/>
    <n v="750"/>
    <x v="0"/>
    <x v="0"/>
    <x v="0"/>
    <m/>
    <s v="."/>
    <s v="."/>
    <s v="."/>
    <s v="."/>
    <s v="."/>
    <s v="."/>
    <s v="."/>
    <s v="."/>
    <s v=".-.-.-.-.-.-.-."/>
    <x v="1"/>
    <m/>
    <m/>
    <m/>
    <m/>
    <m/>
    <m/>
    <m/>
    <x v="2"/>
    <x v="1"/>
    <s v="05"/>
    <s v="05"/>
    <s v="Q2"/>
    <s v="2003-Q2"/>
    <n v="1"/>
  </r>
  <r>
    <n v="4"/>
    <n v="3004"/>
    <d v="2003-05-27T00:00:00"/>
    <x v="0"/>
    <n v="27"/>
    <x v="0"/>
    <s v="John"/>
    <s v="Cipolla"/>
    <s v="West"/>
    <s v="C"/>
    <s v="74"/>
    <m/>
    <n v="750"/>
    <x v="0"/>
    <x v="0"/>
    <x v="0"/>
    <m/>
    <s v="."/>
    <s v="."/>
    <s v="."/>
    <s v="."/>
    <s v="."/>
    <s v="."/>
    <s v="."/>
    <s v="."/>
    <s v=".-.-.-.-.-.-.-."/>
    <x v="2"/>
    <m/>
    <m/>
    <m/>
    <m/>
    <m/>
    <m/>
    <m/>
    <x v="3"/>
    <x v="2"/>
    <s v="05"/>
    <s v="27"/>
    <s v="Q2"/>
    <s v="2003-Q2"/>
    <n v="1"/>
  </r>
  <r>
    <n v="5"/>
    <n v="3005"/>
    <d v="2003-05-27T00:00:00"/>
    <x v="0"/>
    <n v="27"/>
    <x v="0"/>
    <s v="John"/>
    <s v="Cipolla"/>
    <s v="West"/>
    <s v="C"/>
    <s v="75"/>
    <m/>
    <n v="750"/>
    <x v="0"/>
    <x v="0"/>
    <x v="0"/>
    <m/>
    <s v="."/>
    <s v="."/>
    <s v="."/>
    <s v="."/>
    <s v="."/>
    <s v="."/>
    <s v="."/>
    <s v="."/>
    <s v=".-.-.-.-.-.-.-."/>
    <x v="2"/>
    <m/>
    <m/>
    <m/>
    <m/>
    <m/>
    <m/>
    <m/>
    <x v="4"/>
    <x v="2"/>
    <s v="05"/>
    <s v="27"/>
    <s v="Q2"/>
    <s v="2003-Q2"/>
    <n v="1"/>
  </r>
  <r>
    <n v="6"/>
    <n v="3006"/>
    <d v="2003-05-27T00:00:00"/>
    <x v="0"/>
    <n v="27"/>
    <x v="0"/>
    <s v="John"/>
    <s v="Cipolla"/>
    <s v="West"/>
    <s v="C"/>
    <s v="76"/>
    <m/>
    <n v="750"/>
    <x v="0"/>
    <x v="0"/>
    <x v="0"/>
    <m/>
    <s v="."/>
    <s v="."/>
    <s v="."/>
    <s v="."/>
    <s v="."/>
    <s v="."/>
    <s v="."/>
    <s v="."/>
    <s v=".-.-.-.-.-.-.-."/>
    <x v="2"/>
    <m/>
    <m/>
    <m/>
    <m/>
    <m/>
    <m/>
    <m/>
    <x v="5"/>
    <x v="2"/>
    <s v="05"/>
    <s v="27"/>
    <s v="Q2"/>
    <s v="2003-Q2"/>
    <n v="1"/>
  </r>
  <r>
    <n v="7"/>
    <n v="3007"/>
    <d v="2003-05-27T00:00:00"/>
    <x v="0"/>
    <n v="27"/>
    <x v="0"/>
    <s v="John"/>
    <s v="Cipolla"/>
    <s v="West"/>
    <s v="C"/>
    <s v="77"/>
    <m/>
    <n v="750"/>
    <x v="0"/>
    <x v="0"/>
    <x v="0"/>
    <m/>
    <s v="."/>
    <s v="."/>
    <s v="."/>
    <s v="."/>
    <s v="."/>
    <s v="."/>
    <s v="."/>
    <s v="."/>
    <s v=".-.-.-.-.-.-.-."/>
    <x v="2"/>
    <m/>
    <m/>
    <m/>
    <m/>
    <m/>
    <m/>
    <m/>
    <x v="6"/>
    <x v="2"/>
    <s v="05"/>
    <s v="27"/>
    <s v="Q2"/>
    <s v="2003-Q2"/>
    <n v="1"/>
  </r>
  <r>
    <n v="8"/>
    <n v="3008"/>
    <m/>
    <x v="1"/>
    <s v="."/>
    <x v="1"/>
    <s v="."/>
    <s v="."/>
    <s v="."/>
    <s v="."/>
    <s v="."/>
    <m/>
    <m/>
    <x v="1"/>
    <x v="1"/>
    <x v="0"/>
    <m/>
    <s v="."/>
    <s v="."/>
    <s v="."/>
    <s v="."/>
    <s v="."/>
    <s v="."/>
    <s v="."/>
    <s v="."/>
    <s v=".-.-.-.-.-.-.-."/>
    <x v="3"/>
    <m/>
    <m/>
    <m/>
    <m/>
    <m/>
    <m/>
    <m/>
    <x v="7"/>
    <x v="3"/>
    <s v="."/>
    <s v="."/>
    <s v="."/>
    <s v=".-."/>
    <n v="1"/>
  </r>
  <r>
    <n v="9"/>
    <n v="3009"/>
    <d v="2003-07-17T00:00:00"/>
    <x v="2"/>
    <n v="17"/>
    <x v="0"/>
    <s v="Wru"/>
    <s v="Spiro"/>
    <s v="West"/>
    <s v="B"/>
    <s v="19"/>
    <m/>
    <n v="750"/>
    <x v="0"/>
    <x v="0"/>
    <x v="0"/>
    <m/>
    <s v="."/>
    <s v="."/>
    <s v="."/>
    <s v="."/>
    <s v="."/>
    <s v="."/>
    <s v="."/>
    <s v="."/>
    <s v=".-.-.-.-.-.-.-."/>
    <x v="4"/>
    <m/>
    <m/>
    <m/>
    <m/>
    <m/>
    <m/>
    <m/>
    <x v="8"/>
    <x v="4"/>
    <s v="07"/>
    <s v="17"/>
    <s v="Q3"/>
    <s v="2003-Q3"/>
    <n v="1"/>
  </r>
  <r>
    <n v="10"/>
    <n v="3010"/>
    <d v="2003-07-17T00:00:00"/>
    <x v="2"/>
    <n v="17"/>
    <x v="0"/>
    <s v="Wru"/>
    <s v="Spiro"/>
    <s v="West"/>
    <s v="B"/>
    <s v="20"/>
    <m/>
    <n v="750"/>
    <x v="0"/>
    <x v="0"/>
    <x v="0"/>
    <m/>
    <s v="."/>
    <s v="."/>
    <s v="."/>
    <s v="."/>
    <s v="."/>
    <s v="."/>
    <s v="."/>
    <s v="."/>
    <s v=".-.-.-.-.-.-.-."/>
    <x v="4"/>
    <m/>
    <m/>
    <m/>
    <m/>
    <m/>
    <m/>
    <m/>
    <x v="9"/>
    <x v="4"/>
    <s v="07"/>
    <s v="17"/>
    <s v="Q3"/>
    <s v="2003-Q3"/>
    <n v="1"/>
  </r>
  <r>
    <n v="11"/>
    <n v="3011"/>
    <d v="2003-10-10T00:00:00"/>
    <x v="3"/>
    <n v="10"/>
    <x v="0"/>
    <s v="Alfred"/>
    <s v="Court"/>
    <s v="West"/>
    <s v="C"/>
    <s v="61"/>
    <m/>
    <n v="750"/>
    <x v="0"/>
    <x v="0"/>
    <x v="0"/>
    <m/>
    <s v="."/>
    <s v="."/>
    <s v="."/>
    <s v="."/>
    <s v="."/>
    <s v="."/>
    <s v="."/>
    <s v="."/>
    <s v=".-.-.-.-.-.-.-."/>
    <x v="5"/>
    <m/>
    <m/>
    <m/>
    <m/>
    <m/>
    <m/>
    <m/>
    <x v="10"/>
    <x v="5"/>
    <s v="10"/>
    <s v="10"/>
    <s v="Q4"/>
    <s v="2003-Q4"/>
    <n v="1"/>
  </r>
  <r>
    <n v="12"/>
    <n v="3012"/>
    <d v="2003-10-20T00:00:00"/>
    <x v="3"/>
    <n v="20"/>
    <x v="0"/>
    <m/>
    <s v="Candela"/>
    <s v="West"/>
    <s v="B"/>
    <s v="6"/>
    <m/>
    <n v="750"/>
    <x v="0"/>
    <x v="0"/>
    <x v="0"/>
    <m/>
    <s v="."/>
    <s v="."/>
    <s v="."/>
    <s v="."/>
    <s v="."/>
    <s v="."/>
    <s v="."/>
    <s v="."/>
    <s v=".-.-.-.-.-.-.-."/>
    <x v="6"/>
    <m/>
    <m/>
    <m/>
    <m/>
    <m/>
    <m/>
    <m/>
    <x v="11"/>
    <x v="6"/>
    <s v="10"/>
    <s v="20"/>
    <s v="Q4"/>
    <s v="2003-Q4"/>
    <n v="1"/>
  </r>
  <r>
    <n v="13"/>
    <n v="3013"/>
    <d v="2003-10-20T00:00:00"/>
    <x v="3"/>
    <n v="20"/>
    <x v="0"/>
    <m/>
    <s v="Candela"/>
    <s v="West"/>
    <s v="B"/>
    <s v="7"/>
    <m/>
    <n v="750"/>
    <x v="0"/>
    <x v="0"/>
    <x v="0"/>
    <m/>
    <s v="."/>
    <s v="."/>
    <s v="."/>
    <s v="."/>
    <s v="."/>
    <s v="."/>
    <s v="."/>
    <s v="."/>
    <s v=".-.-.-.-.-.-.-."/>
    <x v="6"/>
    <m/>
    <m/>
    <m/>
    <m/>
    <m/>
    <m/>
    <m/>
    <x v="12"/>
    <x v="6"/>
    <s v="10"/>
    <s v="20"/>
    <s v="Q4"/>
    <s v="2003-Q4"/>
    <n v="1"/>
  </r>
  <r>
    <n v="14"/>
    <n v="3014"/>
    <d v="2003-11-11T00:00:00"/>
    <x v="4"/>
    <n v="11"/>
    <x v="0"/>
    <s v="Terry"/>
    <s v="Roberts"/>
    <s v="West"/>
    <s v="B"/>
    <s v="14"/>
    <m/>
    <n v="750"/>
    <x v="0"/>
    <x v="0"/>
    <x v="0"/>
    <m/>
    <s v="."/>
    <s v="."/>
    <s v="."/>
    <s v="."/>
    <s v="."/>
    <s v="."/>
    <s v="."/>
    <s v="."/>
    <s v=".-.-.-.-.-.-.-."/>
    <x v="7"/>
    <m/>
    <m/>
    <m/>
    <m/>
    <m/>
    <m/>
    <m/>
    <x v="13"/>
    <x v="7"/>
    <s v="11"/>
    <s v="11"/>
    <s v="Q4"/>
    <s v="2003-Q4"/>
    <n v="1"/>
  </r>
  <r>
    <n v="15"/>
    <n v="3015"/>
    <d v="2003-11-11T00:00:00"/>
    <x v="4"/>
    <n v="11"/>
    <x v="0"/>
    <s v="Terry"/>
    <s v="Roberts"/>
    <s v="West"/>
    <s v="B"/>
    <s v="15"/>
    <m/>
    <n v="750"/>
    <x v="0"/>
    <x v="0"/>
    <x v="0"/>
    <m/>
    <s v="."/>
    <s v="."/>
    <s v="."/>
    <s v="."/>
    <s v="."/>
    <s v="."/>
    <s v="."/>
    <s v="."/>
    <s v=".-.-.-.-.-.-.-."/>
    <x v="7"/>
    <m/>
    <m/>
    <m/>
    <m/>
    <m/>
    <m/>
    <m/>
    <x v="14"/>
    <x v="7"/>
    <s v="11"/>
    <s v="11"/>
    <s v="Q4"/>
    <s v="2003-Q4"/>
    <n v="1"/>
  </r>
  <r>
    <n v="16"/>
    <n v="3016"/>
    <d v="2003-11-11T00:00:00"/>
    <x v="4"/>
    <n v="11"/>
    <x v="0"/>
    <s v="Jeannie"/>
    <s v="Spiro"/>
    <s v="West"/>
    <s v="C"/>
    <s v="19"/>
    <m/>
    <n v="750"/>
    <x v="0"/>
    <x v="0"/>
    <x v="0"/>
    <m/>
    <s v="."/>
    <s v="."/>
    <s v="."/>
    <s v="."/>
    <s v="."/>
    <s v="."/>
    <s v="."/>
    <s v="."/>
    <s v=".-.-.-.-.-.-.-."/>
    <x v="8"/>
    <m/>
    <m/>
    <m/>
    <m/>
    <m/>
    <m/>
    <m/>
    <x v="15"/>
    <x v="7"/>
    <s v="11"/>
    <s v="11"/>
    <s v="Q4"/>
    <s v="2003-Q4"/>
    <n v="1"/>
  </r>
  <r>
    <n v="17"/>
    <n v="3017"/>
    <d v="2003-11-11T00:00:00"/>
    <x v="4"/>
    <n v="11"/>
    <x v="0"/>
    <s v="Jeannie"/>
    <s v="Spiro"/>
    <s v="West"/>
    <s v="C"/>
    <s v="20"/>
    <m/>
    <n v="750"/>
    <x v="0"/>
    <x v="0"/>
    <x v="0"/>
    <m/>
    <s v="."/>
    <s v="."/>
    <s v="."/>
    <s v="."/>
    <s v="."/>
    <s v="."/>
    <s v="."/>
    <s v="."/>
    <s v=".-.-.-.-.-.-.-."/>
    <x v="8"/>
    <m/>
    <m/>
    <m/>
    <m/>
    <m/>
    <m/>
    <m/>
    <x v="16"/>
    <x v="7"/>
    <s v="11"/>
    <s v="11"/>
    <s v="Q4"/>
    <s v="2003-Q4"/>
    <n v="1"/>
  </r>
  <r>
    <n v="18"/>
    <n v="3018"/>
    <d v="2003-11-07T00:00:00"/>
    <x v="4"/>
    <n v="7"/>
    <x v="0"/>
    <s v="Peter"/>
    <s v="Buscemi"/>
    <s v="West"/>
    <s v="C"/>
    <s v="10"/>
    <m/>
    <n v="750"/>
    <x v="0"/>
    <x v="0"/>
    <x v="0"/>
    <m/>
    <s v="."/>
    <s v="."/>
    <s v="."/>
    <s v="."/>
    <s v="."/>
    <s v="."/>
    <s v="."/>
    <s v="."/>
    <s v=".-.-.-.-.-.-.-."/>
    <x v="9"/>
    <m/>
    <m/>
    <m/>
    <m/>
    <m/>
    <m/>
    <m/>
    <x v="17"/>
    <x v="8"/>
    <s v="11"/>
    <s v="07"/>
    <s v="Q4"/>
    <s v="2003-Q4"/>
    <n v="1"/>
  </r>
  <r>
    <n v="19"/>
    <n v="3019"/>
    <d v="2003-11-07T00:00:00"/>
    <x v="4"/>
    <n v="7"/>
    <x v="0"/>
    <s v="Peter"/>
    <s v="Buscenei"/>
    <s v="West"/>
    <s v="C"/>
    <s v="11"/>
    <m/>
    <n v="750"/>
    <x v="0"/>
    <x v="0"/>
    <x v="0"/>
    <m/>
    <s v="."/>
    <s v="."/>
    <s v="."/>
    <s v="."/>
    <s v="."/>
    <s v="."/>
    <s v="."/>
    <s v="."/>
    <s v=".-.-.-.-.-.-.-."/>
    <x v="10"/>
    <m/>
    <m/>
    <m/>
    <m/>
    <m/>
    <m/>
    <m/>
    <x v="18"/>
    <x v="8"/>
    <s v="11"/>
    <s v="07"/>
    <s v="Q4"/>
    <s v="2003-Q4"/>
    <n v="1"/>
  </r>
  <r>
    <n v="20"/>
    <n v="3020"/>
    <d v="2003-11-28T00:00:00"/>
    <x v="4"/>
    <n v="28"/>
    <x v="0"/>
    <s v="Carmella"/>
    <s v="Labarbera"/>
    <s v="West"/>
    <s v="A"/>
    <s v="75"/>
    <m/>
    <n v="750"/>
    <x v="0"/>
    <x v="0"/>
    <x v="1"/>
    <s v="question is it 75 or 77"/>
    <s v="."/>
    <s v="."/>
    <s v="."/>
    <s v="."/>
    <s v="."/>
    <s v="."/>
    <s v="."/>
    <s v="."/>
    <s v=".-.-.-.-.-.-.-."/>
    <x v="11"/>
    <m/>
    <m/>
    <m/>
    <m/>
    <m/>
    <m/>
    <m/>
    <x v="19"/>
    <x v="9"/>
    <s v="11"/>
    <s v="28"/>
    <s v="Q4"/>
    <s v="2003-Q4"/>
    <n v="1"/>
  </r>
  <r>
    <n v="21"/>
    <n v="3021"/>
    <d v="2004-06-18T00:00:00"/>
    <x v="5"/>
    <n v="18"/>
    <x v="2"/>
    <s v="John"/>
    <s v="Kravarik"/>
    <s v="West"/>
    <s v="B"/>
    <s v="37"/>
    <m/>
    <n v="750"/>
    <x v="0"/>
    <x v="0"/>
    <x v="0"/>
    <m/>
    <s v="."/>
    <s v="."/>
    <s v="."/>
    <s v="."/>
    <s v="."/>
    <s v="."/>
    <s v="."/>
    <s v="."/>
    <s v=".-.-.-.-.-.-.-."/>
    <x v="12"/>
    <m/>
    <m/>
    <m/>
    <m/>
    <m/>
    <m/>
    <m/>
    <x v="20"/>
    <x v="10"/>
    <s v="06"/>
    <s v="18"/>
    <s v="Q2"/>
    <s v="2004-Q2"/>
    <n v="1"/>
  </r>
  <r>
    <n v="22"/>
    <n v="3022"/>
    <d v="2004-06-18T00:00:00"/>
    <x v="5"/>
    <n v="18"/>
    <x v="2"/>
    <s v="John"/>
    <s v="Kravarik"/>
    <s v="West"/>
    <s v="B"/>
    <s v="38"/>
    <m/>
    <n v="750"/>
    <x v="0"/>
    <x v="0"/>
    <x v="0"/>
    <m/>
    <s v="."/>
    <s v="."/>
    <s v="."/>
    <s v="."/>
    <s v="."/>
    <s v="."/>
    <s v="."/>
    <s v="."/>
    <s v=".-.-.-.-.-.-.-."/>
    <x v="12"/>
    <m/>
    <m/>
    <m/>
    <m/>
    <m/>
    <m/>
    <m/>
    <x v="21"/>
    <x v="10"/>
    <s v="06"/>
    <s v="18"/>
    <s v="Q2"/>
    <s v="2004-Q2"/>
    <n v="1"/>
  </r>
  <r>
    <n v="23"/>
    <n v="3023"/>
    <d v="2004-06-21T00:00:00"/>
    <x v="5"/>
    <n v="21"/>
    <x v="2"/>
    <s v="Thomas"/>
    <s v="Labarbera"/>
    <s v="West"/>
    <s v="C"/>
    <s v="69"/>
    <m/>
    <n v="750"/>
    <x v="0"/>
    <x v="0"/>
    <x v="0"/>
    <m/>
    <s v="."/>
    <s v="."/>
    <s v="."/>
    <s v="."/>
    <s v="."/>
    <s v="."/>
    <s v="."/>
    <s v="."/>
    <s v=".-.-.-.-.-.-.-."/>
    <x v="13"/>
    <m/>
    <m/>
    <m/>
    <m/>
    <m/>
    <m/>
    <m/>
    <x v="22"/>
    <x v="11"/>
    <s v="06"/>
    <s v="21"/>
    <s v="Q2"/>
    <s v="2004-Q2"/>
    <n v="1"/>
  </r>
  <r>
    <n v="24"/>
    <n v="3024"/>
    <d v="2004-06-21T00:00:00"/>
    <x v="5"/>
    <n v="21"/>
    <x v="2"/>
    <s v="Thomas"/>
    <s v="Labarbera"/>
    <s v="West"/>
    <s v="C"/>
    <s v="70"/>
    <m/>
    <n v="750"/>
    <x v="0"/>
    <x v="0"/>
    <x v="0"/>
    <m/>
    <s v="."/>
    <s v="."/>
    <s v="."/>
    <s v="."/>
    <s v="."/>
    <s v="."/>
    <s v="."/>
    <s v="."/>
    <s v=".-.-.-.-.-.-.-."/>
    <x v="13"/>
    <m/>
    <m/>
    <m/>
    <m/>
    <m/>
    <m/>
    <m/>
    <x v="23"/>
    <x v="11"/>
    <s v="06"/>
    <s v="21"/>
    <s v="Q2"/>
    <s v="2004-Q2"/>
    <n v="1"/>
  </r>
  <r>
    <n v="25"/>
    <n v="3025"/>
    <d v="2004-06-28T00:00:00"/>
    <x v="5"/>
    <n v="28"/>
    <x v="2"/>
    <s v="E&amp;M"/>
    <s v="Bertelson"/>
    <s v="West"/>
    <s v="D"/>
    <s v="11"/>
    <m/>
    <n v="750"/>
    <x v="0"/>
    <x v="0"/>
    <x v="1"/>
    <s v="Map says Birtelson (Brian Earl)"/>
    <s v="."/>
    <s v="."/>
    <s v="."/>
    <s v="."/>
    <s v="."/>
    <s v="."/>
    <s v="."/>
    <s v="."/>
    <s v=".-.-.-.-.-.-.-."/>
    <x v="14"/>
    <m/>
    <m/>
    <m/>
    <m/>
    <m/>
    <m/>
    <m/>
    <x v="24"/>
    <x v="12"/>
    <s v="06"/>
    <s v="28"/>
    <s v="Q2"/>
    <s v="2004-Q2"/>
    <n v="1"/>
  </r>
  <r>
    <n v="26"/>
    <n v="3026"/>
    <d v="2004-06-28T00:00:00"/>
    <x v="5"/>
    <n v="28"/>
    <x v="2"/>
    <s v="E&amp;M"/>
    <s v="Bertelson"/>
    <s v="West"/>
    <s v="D"/>
    <s v="12"/>
    <m/>
    <n v="750"/>
    <x v="0"/>
    <x v="0"/>
    <x v="1"/>
    <s v="Map says Birtelson"/>
    <s v="."/>
    <s v="."/>
    <s v="."/>
    <s v="."/>
    <s v="."/>
    <s v="."/>
    <s v="."/>
    <s v="."/>
    <s v=".-.-.-.-.-.-.-."/>
    <x v="14"/>
    <m/>
    <m/>
    <m/>
    <m/>
    <m/>
    <m/>
    <m/>
    <x v="25"/>
    <x v="12"/>
    <s v="06"/>
    <s v="28"/>
    <s v="Q2"/>
    <s v="2004-Q2"/>
    <n v="1"/>
  </r>
  <r>
    <n v="27"/>
    <n v="3027"/>
    <d v="2004-06-28T00:00:00"/>
    <x v="5"/>
    <n v="28"/>
    <x v="2"/>
    <s v="E&amp;M"/>
    <s v="Bertelson"/>
    <s v="West"/>
    <s v="D"/>
    <s v="13"/>
    <m/>
    <n v="750"/>
    <x v="0"/>
    <x v="0"/>
    <x v="1"/>
    <s v="Map says Birtelson"/>
    <s v="."/>
    <s v="."/>
    <s v="."/>
    <s v="."/>
    <s v="."/>
    <s v="."/>
    <s v="."/>
    <s v="."/>
    <s v=".-.-.-.-.-.-.-."/>
    <x v="14"/>
    <m/>
    <m/>
    <m/>
    <m/>
    <m/>
    <m/>
    <m/>
    <x v="26"/>
    <x v="12"/>
    <s v="06"/>
    <s v="28"/>
    <s v="Q2"/>
    <s v="2004-Q2"/>
    <n v="1"/>
  </r>
  <r>
    <n v="28"/>
    <n v="3028"/>
    <d v="2004-07-10T00:00:00"/>
    <x v="2"/>
    <n v="10"/>
    <x v="2"/>
    <s v="Peter"/>
    <s v="Scalzo"/>
    <s v="West"/>
    <s v="A"/>
    <s v="39"/>
    <m/>
    <n v="750"/>
    <x v="0"/>
    <x v="0"/>
    <x v="0"/>
    <m/>
    <s v="."/>
    <s v="."/>
    <s v="."/>
    <s v="."/>
    <s v="."/>
    <s v="."/>
    <s v="."/>
    <s v="."/>
    <s v=".-.-.-.-.-.-.-."/>
    <x v="15"/>
    <m/>
    <m/>
    <m/>
    <m/>
    <m/>
    <m/>
    <m/>
    <x v="27"/>
    <x v="13"/>
    <s v="07"/>
    <s v="10"/>
    <s v="Q3"/>
    <s v="2004-Q3"/>
    <n v="1"/>
  </r>
  <r>
    <n v="29"/>
    <n v="3029"/>
    <d v="2004-07-10T00:00:00"/>
    <x v="2"/>
    <n v="10"/>
    <x v="2"/>
    <s v="Peter"/>
    <s v="Scalzo"/>
    <s v="West"/>
    <s v="A"/>
    <s v="40"/>
    <m/>
    <n v="750"/>
    <x v="0"/>
    <x v="0"/>
    <x v="1"/>
    <s v="Map says Joyce Baker Scalzo"/>
    <s v="."/>
    <s v="."/>
    <s v="."/>
    <s v="."/>
    <s v="."/>
    <s v="."/>
    <s v="."/>
    <s v="."/>
    <s v=".-.-.-.-.-.-.-."/>
    <x v="15"/>
    <m/>
    <m/>
    <m/>
    <m/>
    <m/>
    <m/>
    <m/>
    <x v="28"/>
    <x v="13"/>
    <s v="07"/>
    <s v="10"/>
    <s v="Q3"/>
    <s v="2004-Q3"/>
    <n v="1"/>
  </r>
  <r>
    <n v="30"/>
    <n v="3030"/>
    <d v="2004-09-06T00:00:00"/>
    <x v="6"/>
    <n v="6"/>
    <x v="2"/>
    <s v="Robert"/>
    <s v="St.Amour"/>
    <s v="West"/>
    <s v="A"/>
    <s v="54"/>
    <m/>
    <n v="750"/>
    <x v="0"/>
    <x v="0"/>
    <x v="0"/>
    <m/>
    <s v="."/>
    <s v="."/>
    <s v="."/>
    <s v="."/>
    <s v="."/>
    <s v="."/>
    <s v="."/>
    <s v="."/>
    <s v=".-.-.-.-.-.-.-."/>
    <x v="16"/>
    <m/>
    <m/>
    <m/>
    <m/>
    <m/>
    <m/>
    <m/>
    <x v="29"/>
    <x v="14"/>
    <s v="09"/>
    <s v="06"/>
    <s v="Q3"/>
    <s v="2004-Q3"/>
    <n v="1"/>
  </r>
  <r>
    <n v="31"/>
    <n v="3031"/>
    <d v="2004-10-14T00:00:00"/>
    <x v="3"/>
    <n v="14"/>
    <x v="2"/>
    <s v="Darren&amp;Jennifer"/>
    <s v="Benham"/>
    <s v="West"/>
    <s v="D"/>
    <s v="1"/>
    <m/>
    <n v="750"/>
    <x v="0"/>
    <x v="0"/>
    <x v="0"/>
    <m/>
    <s v="."/>
    <s v="."/>
    <s v="."/>
    <s v="."/>
    <s v="."/>
    <s v="."/>
    <s v="."/>
    <s v="."/>
    <s v=".-.-.-.-.-.-.-."/>
    <x v="17"/>
    <m/>
    <m/>
    <m/>
    <m/>
    <m/>
    <m/>
    <m/>
    <x v="30"/>
    <x v="15"/>
    <s v="10"/>
    <s v="14"/>
    <s v="Q4"/>
    <s v="2004-Q4"/>
    <n v="1"/>
  </r>
  <r>
    <n v="32"/>
    <n v="3032"/>
    <d v="2004-10-14T00:00:00"/>
    <x v="3"/>
    <n v="14"/>
    <x v="2"/>
    <s v="Darren&amp;Jennifer"/>
    <s v="Benham"/>
    <s v="West"/>
    <s v="D"/>
    <s v="2"/>
    <m/>
    <n v="750"/>
    <x v="0"/>
    <x v="0"/>
    <x v="0"/>
    <m/>
    <s v="."/>
    <s v="."/>
    <s v="."/>
    <s v="."/>
    <s v="."/>
    <s v="."/>
    <s v="."/>
    <s v="."/>
    <s v=".-.-.-.-.-.-.-."/>
    <x v="17"/>
    <m/>
    <m/>
    <m/>
    <m/>
    <m/>
    <m/>
    <m/>
    <x v="31"/>
    <x v="15"/>
    <s v="10"/>
    <s v="14"/>
    <s v="Q4"/>
    <s v="2004-Q4"/>
    <n v="1"/>
  </r>
  <r>
    <n v="33"/>
    <n v="3033"/>
    <d v="2004-10-14T00:00:00"/>
    <x v="3"/>
    <n v="14"/>
    <x v="2"/>
    <s v="Darren&amp;Jennifer"/>
    <s v="Benham"/>
    <s v="West"/>
    <s v="D"/>
    <s v="3"/>
    <m/>
    <n v="750"/>
    <x v="0"/>
    <x v="0"/>
    <x v="0"/>
    <m/>
    <s v="."/>
    <s v="."/>
    <s v="."/>
    <s v="."/>
    <s v="."/>
    <s v="."/>
    <s v="."/>
    <s v="."/>
    <s v=".-.-.-.-.-.-.-."/>
    <x v="17"/>
    <m/>
    <m/>
    <m/>
    <m/>
    <m/>
    <m/>
    <m/>
    <x v="32"/>
    <x v="15"/>
    <s v="10"/>
    <s v="14"/>
    <s v="Q4"/>
    <s v="2004-Q4"/>
    <n v="1"/>
  </r>
  <r>
    <n v="34"/>
    <n v="3034"/>
    <d v="2004-10-14T00:00:00"/>
    <x v="3"/>
    <n v="14"/>
    <x v="2"/>
    <s v="Darren&amp;Jennifer"/>
    <s v="Benham"/>
    <s v="West"/>
    <s v="D"/>
    <s v="4"/>
    <m/>
    <n v="750"/>
    <x v="0"/>
    <x v="0"/>
    <x v="0"/>
    <m/>
    <s v="."/>
    <s v="."/>
    <s v="."/>
    <s v="."/>
    <s v="."/>
    <s v="."/>
    <s v="."/>
    <s v="."/>
    <s v=".-.-.-.-.-.-.-."/>
    <x v="17"/>
    <m/>
    <m/>
    <m/>
    <m/>
    <m/>
    <m/>
    <m/>
    <x v="33"/>
    <x v="15"/>
    <s v="10"/>
    <s v="14"/>
    <s v="Q4"/>
    <s v="2004-Q4"/>
    <n v="1"/>
  </r>
  <r>
    <n v="35"/>
    <n v="3035"/>
    <m/>
    <x v="1"/>
    <s v="."/>
    <x v="1"/>
    <s v="."/>
    <s v="."/>
    <s v="."/>
    <s v="."/>
    <s v="."/>
    <m/>
    <m/>
    <x v="1"/>
    <x v="1"/>
    <x v="1"/>
    <s v="VOID"/>
    <s v="."/>
    <s v="."/>
    <s v="."/>
    <s v="."/>
    <s v="."/>
    <s v="."/>
    <s v="."/>
    <s v="."/>
    <s v=".-.-.-.-.-.-.-."/>
    <x v="3"/>
    <m/>
    <m/>
    <m/>
    <m/>
    <m/>
    <m/>
    <m/>
    <x v="34"/>
    <x v="3"/>
    <s v="."/>
    <s v="."/>
    <s v="."/>
    <s v=".-."/>
    <n v="1"/>
  </r>
  <r>
    <n v="36"/>
    <n v="3036"/>
    <d v="2004-10-14T00:00:00"/>
    <x v="3"/>
    <n v="14"/>
    <x v="2"/>
    <s v="Jeffery M."/>
    <s v="Bulissa"/>
    <s v="West"/>
    <s v="D"/>
    <s v="5"/>
    <m/>
    <n v="750"/>
    <x v="0"/>
    <x v="0"/>
    <x v="0"/>
    <m/>
    <s v="."/>
    <s v="."/>
    <s v="."/>
    <s v="."/>
    <s v="."/>
    <s v="."/>
    <s v="."/>
    <s v="."/>
    <s v=".-.-.-.-.-.-.-."/>
    <x v="18"/>
    <m/>
    <m/>
    <m/>
    <m/>
    <m/>
    <m/>
    <m/>
    <x v="35"/>
    <x v="15"/>
    <s v="10"/>
    <s v="14"/>
    <s v="Q4"/>
    <s v="2004-Q4"/>
    <n v="1"/>
  </r>
  <r>
    <n v="37"/>
    <n v="3037"/>
    <d v="2005-04-16T00:00:00"/>
    <x v="7"/>
    <n v="16"/>
    <x v="3"/>
    <s v="Brian"/>
    <s v="LaBarbara"/>
    <s v="West"/>
    <s v="C"/>
    <s v="5"/>
    <m/>
    <n v="750"/>
    <x v="0"/>
    <x v="0"/>
    <x v="1"/>
    <s v="Map says Michael S. Emond"/>
    <s v="."/>
    <s v="."/>
    <s v="."/>
    <s v="."/>
    <s v="."/>
    <s v="."/>
    <s v="."/>
    <s v="."/>
    <s v=".-.-.-.-.-.-.-."/>
    <x v="19"/>
    <m/>
    <m/>
    <m/>
    <m/>
    <m/>
    <m/>
    <m/>
    <x v="36"/>
    <x v="16"/>
    <s v="04"/>
    <s v="16"/>
    <s v="Q2"/>
    <s v="2005-Q2"/>
    <n v="1"/>
  </r>
  <r>
    <n v="38"/>
    <n v="3038"/>
    <d v="2005-04-16T00:00:00"/>
    <x v="7"/>
    <n v="16"/>
    <x v="3"/>
    <s v="Brian"/>
    <s v="LaBarbara"/>
    <s v="West"/>
    <s v="C"/>
    <s v="6"/>
    <m/>
    <n v="750"/>
    <x v="0"/>
    <x v="0"/>
    <x v="1"/>
    <s v="Map says Emond; book says revised to 4/16 see letter"/>
    <s v="."/>
    <s v="."/>
    <s v="."/>
    <s v="."/>
    <s v="."/>
    <s v="."/>
    <s v="."/>
    <s v="."/>
    <s v=".-.-.-.-.-.-.-."/>
    <x v="19"/>
    <m/>
    <m/>
    <m/>
    <m/>
    <m/>
    <m/>
    <m/>
    <x v="37"/>
    <x v="16"/>
    <s v="04"/>
    <s v="16"/>
    <s v="Q2"/>
    <s v="2005-Q2"/>
    <n v="1"/>
  </r>
  <r>
    <n v="39"/>
    <n v="3039"/>
    <d v="2005-04-21T00:00:00"/>
    <x v="7"/>
    <n v="21"/>
    <x v="3"/>
    <s v="Robert H. "/>
    <s v="Rasor"/>
    <s v="West"/>
    <s v="A"/>
    <s v="3"/>
    <m/>
    <n v="750"/>
    <x v="0"/>
    <x v="0"/>
    <x v="0"/>
    <m/>
    <s v="."/>
    <s v="."/>
    <s v="."/>
    <s v="."/>
    <s v="."/>
    <s v="."/>
    <s v="."/>
    <s v="."/>
    <s v=".-.-.-.-.-.-.-."/>
    <x v="20"/>
    <m/>
    <m/>
    <m/>
    <m/>
    <m/>
    <m/>
    <m/>
    <x v="38"/>
    <x v="17"/>
    <s v="04"/>
    <s v="21"/>
    <s v="Q2"/>
    <s v="2005-Q2"/>
    <n v="1"/>
  </r>
  <r>
    <n v="40"/>
    <n v="3040"/>
    <d v="2005-04-21T00:00:00"/>
    <x v="7"/>
    <n v="21"/>
    <x v="3"/>
    <s v="Robert H. "/>
    <s v="Rasor"/>
    <s v="West"/>
    <s v="A"/>
    <s v="4"/>
    <m/>
    <n v="750"/>
    <x v="0"/>
    <x v="0"/>
    <x v="0"/>
    <m/>
    <s v="."/>
    <s v="."/>
    <s v="."/>
    <s v="."/>
    <s v="."/>
    <s v="."/>
    <s v="."/>
    <s v="."/>
    <s v=".-.-.-.-.-.-.-."/>
    <x v="20"/>
    <m/>
    <m/>
    <m/>
    <m/>
    <m/>
    <m/>
    <m/>
    <x v="39"/>
    <x v="17"/>
    <s v="04"/>
    <s v="21"/>
    <s v="Q2"/>
    <s v="2005-Q2"/>
    <n v="1"/>
  </r>
  <r>
    <n v="41"/>
    <n v="3041"/>
    <d v="2005-04-21T00:00:00"/>
    <x v="7"/>
    <n v="21"/>
    <x v="3"/>
    <s v="Mrs WW"/>
    <s v="Rasor"/>
    <s v="West"/>
    <s v="A"/>
    <s v="1a"/>
    <m/>
    <n v="750"/>
    <x v="0"/>
    <x v="0"/>
    <x v="0"/>
    <m/>
    <s v="."/>
    <s v="."/>
    <s v="."/>
    <s v="."/>
    <s v="."/>
    <s v="."/>
    <s v="."/>
    <s v="."/>
    <s v=".-.-.-.-.-.-.-."/>
    <x v="21"/>
    <m/>
    <m/>
    <m/>
    <m/>
    <m/>
    <m/>
    <m/>
    <x v="40"/>
    <x v="17"/>
    <s v="04"/>
    <s v="21"/>
    <s v="Q2"/>
    <s v="2005-Q2"/>
    <n v="1"/>
  </r>
  <r>
    <n v="42"/>
    <n v="3042"/>
    <d v="2005-04-21T00:00:00"/>
    <x v="7"/>
    <n v="21"/>
    <x v="3"/>
    <s v="Mrs WW"/>
    <s v="Rasor"/>
    <s v="West"/>
    <s v="A"/>
    <s v="1b"/>
    <m/>
    <n v="750"/>
    <x v="0"/>
    <x v="0"/>
    <x v="0"/>
    <m/>
    <s v="."/>
    <s v="."/>
    <s v="."/>
    <s v="."/>
    <s v="."/>
    <s v="."/>
    <s v="."/>
    <s v="."/>
    <s v=".-.-.-.-.-.-.-."/>
    <x v="21"/>
    <m/>
    <m/>
    <m/>
    <m/>
    <m/>
    <m/>
    <m/>
    <x v="41"/>
    <x v="17"/>
    <s v="04"/>
    <s v="21"/>
    <s v="Q2"/>
    <s v="2005-Q2"/>
    <n v="1"/>
  </r>
  <r>
    <n v="43"/>
    <n v="3043"/>
    <d v="2005-05-07T00:00:00"/>
    <x v="0"/>
    <n v="7"/>
    <x v="3"/>
    <s v="Donald Price"/>
    <s v="Gromoso"/>
    <s v="West"/>
    <s v="D"/>
    <s v="70"/>
    <m/>
    <n v="750"/>
    <x v="0"/>
    <x v="0"/>
    <x v="1"/>
    <s v="book says see change letter 7-15-05: map says Dobosh"/>
    <s v="."/>
    <s v="."/>
    <s v="."/>
    <s v="."/>
    <s v="."/>
    <s v="."/>
    <s v="."/>
    <s v="."/>
    <s v=".-.-.-.-.-.-.-."/>
    <x v="22"/>
    <m/>
    <m/>
    <m/>
    <m/>
    <m/>
    <m/>
    <m/>
    <x v="42"/>
    <x v="18"/>
    <s v="05"/>
    <s v="07"/>
    <s v="Q2"/>
    <s v="2005-Q2"/>
    <n v="1"/>
  </r>
  <r>
    <n v="44"/>
    <n v="3044"/>
    <d v="2005-05-07T00:00:00"/>
    <x v="0"/>
    <n v="7"/>
    <x v="3"/>
    <s v="Donald Price"/>
    <s v="Gromoso"/>
    <s v="West"/>
    <s v="D"/>
    <s v="71"/>
    <m/>
    <n v="750"/>
    <x v="0"/>
    <x v="0"/>
    <x v="1"/>
    <s v="book says see change letter 7-15-05 McGuiness map says Dobosh"/>
    <s v="."/>
    <s v="."/>
    <s v="."/>
    <s v="."/>
    <s v="."/>
    <s v="."/>
    <s v="."/>
    <s v="."/>
    <s v=".-.-.-.-.-.-.-."/>
    <x v="22"/>
    <m/>
    <m/>
    <m/>
    <m/>
    <m/>
    <m/>
    <m/>
    <x v="43"/>
    <x v="18"/>
    <s v="05"/>
    <s v="07"/>
    <s v="Q2"/>
    <s v="2005-Q2"/>
    <n v="1"/>
  </r>
  <r>
    <n v="45"/>
    <n v="3045"/>
    <d v="2005-11-14T00:00:00"/>
    <x v="4"/>
    <n v="14"/>
    <x v="3"/>
    <s v="George"/>
    <s v="Oldham"/>
    <s v="West"/>
    <s v="D"/>
    <s v="39"/>
    <m/>
    <n v="750"/>
    <x v="0"/>
    <x v="0"/>
    <x v="0"/>
    <m/>
    <s v="."/>
    <s v="."/>
    <s v="."/>
    <s v="."/>
    <s v="."/>
    <s v="."/>
    <s v="."/>
    <s v="."/>
    <s v=".-.-.-.-.-.-.-."/>
    <x v="23"/>
    <m/>
    <m/>
    <m/>
    <m/>
    <m/>
    <m/>
    <m/>
    <x v="44"/>
    <x v="19"/>
    <s v="11"/>
    <s v="14"/>
    <s v="Q4"/>
    <s v="2005-Q4"/>
    <n v="1"/>
  </r>
  <r>
    <n v="46"/>
    <n v="3046"/>
    <d v="2005-11-14T00:00:00"/>
    <x v="4"/>
    <n v="14"/>
    <x v="3"/>
    <s v="George"/>
    <s v="Oldham"/>
    <s v="West"/>
    <s v="D"/>
    <s v="40"/>
    <m/>
    <n v="750"/>
    <x v="0"/>
    <x v="0"/>
    <x v="0"/>
    <m/>
    <s v="."/>
    <s v="."/>
    <s v="."/>
    <s v="."/>
    <s v="."/>
    <s v="."/>
    <s v="."/>
    <s v="."/>
    <s v=".-.-.-.-.-.-.-."/>
    <x v="23"/>
    <m/>
    <m/>
    <m/>
    <m/>
    <m/>
    <m/>
    <m/>
    <x v="45"/>
    <x v="19"/>
    <s v="11"/>
    <s v="14"/>
    <s v="Q4"/>
    <s v="2005-Q4"/>
    <n v="1"/>
  </r>
  <r>
    <n v="47"/>
    <n v="3047"/>
    <d v="2005-11-14T00:00:00"/>
    <x v="4"/>
    <n v="14"/>
    <x v="3"/>
    <s v="George"/>
    <s v="Oldham"/>
    <s v="West"/>
    <s v="D"/>
    <s v="41"/>
    <m/>
    <n v="750"/>
    <x v="0"/>
    <x v="0"/>
    <x v="0"/>
    <m/>
    <s v="."/>
    <s v="."/>
    <s v="."/>
    <s v="."/>
    <s v="."/>
    <s v="."/>
    <s v="."/>
    <s v="."/>
    <s v=".-.-.-.-.-.-.-."/>
    <x v="23"/>
    <m/>
    <m/>
    <m/>
    <m/>
    <m/>
    <m/>
    <m/>
    <x v="46"/>
    <x v="19"/>
    <s v="11"/>
    <s v="14"/>
    <s v="Q4"/>
    <s v="2005-Q4"/>
    <n v="1"/>
  </r>
  <r>
    <n v="48"/>
    <n v="3048"/>
    <d v="2006-04-11T00:00:00"/>
    <x v="7"/>
    <n v="11"/>
    <x v="4"/>
    <s v="EdwardT."/>
    <s v="Fite"/>
    <s v="West"/>
    <s v="D"/>
    <s v="14"/>
    <m/>
    <n v="750"/>
    <x v="0"/>
    <x v="0"/>
    <x v="0"/>
    <m/>
    <s v="."/>
    <s v="."/>
    <s v="."/>
    <s v="."/>
    <s v="."/>
    <s v="."/>
    <s v="."/>
    <s v="."/>
    <s v=".-.-.-.-.-.-.-."/>
    <x v="24"/>
    <m/>
    <m/>
    <m/>
    <m/>
    <m/>
    <m/>
    <m/>
    <x v="47"/>
    <x v="20"/>
    <s v="04"/>
    <s v="11"/>
    <s v="Q2"/>
    <s v="2006-Q2"/>
    <n v="1"/>
  </r>
  <r>
    <n v="49"/>
    <n v="3049"/>
    <d v="2006-06-12T00:00:00"/>
    <x v="5"/>
    <n v="12"/>
    <x v="4"/>
    <s v="Thomas"/>
    <s v="Awlasewicz"/>
    <s v="West"/>
    <s v="C"/>
    <s v="68"/>
    <m/>
    <n v="1000"/>
    <x v="2"/>
    <x v="0"/>
    <x v="0"/>
    <m/>
    <s v="."/>
    <s v="."/>
    <s v="."/>
    <s v="."/>
    <s v="."/>
    <s v="."/>
    <s v="."/>
    <s v="."/>
    <s v=".-.-.-.-.-.-.-."/>
    <x v="25"/>
    <m/>
    <m/>
    <m/>
    <m/>
    <m/>
    <m/>
    <m/>
    <x v="48"/>
    <x v="21"/>
    <s v="06"/>
    <s v="12"/>
    <s v="Q2"/>
    <s v="2006-Q2"/>
    <n v="1"/>
  </r>
  <r>
    <n v="50"/>
    <n v="3050"/>
    <d v="2006-06-12T00:00:00"/>
    <x v="5"/>
    <n v="12"/>
    <x v="4"/>
    <s v="Steven"/>
    <s v="Iannone"/>
    <s v="West"/>
    <s v="H"/>
    <s v="10"/>
    <m/>
    <n v="1000"/>
    <x v="2"/>
    <x v="0"/>
    <x v="0"/>
    <m/>
    <s v="."/>
    <s v="."/>
    <s v="."/>
    <s v="."/>
    <s v="."/>
    <s v="."/>
    <s v="."/>
    <s v="."/>
    <s v=".-.-.-.-.-.-.-."/>
    <x v="26"/>
    <m/>
    <m/>
    <m/>
    <m/>
    <m/>
    <m/>
    <m/>
    <x v="49"/>
    <x v="21"/>
    <s v="06"/>
    <s v="12"/>
    <s v="Q2"/>
    <s v="2006-Q2"/>
    <n v="1"/>
  </r>
  <r>
    <n v="51"/>
    <n v="3051"/>
    <d v="2006-06-12T00:00:00"/>
    <x v="5"/>
    <n v="12"/>
    <x v="4"/>
    <s v="Steven"/>
    <s v="Iannone"/>
    <s v="West"/>
    <s v="H"/>
    <s v="11"/>
    <m/>
    <n v="1000"/>
    <x v="2"/>
    <x v="0"/>
    <x v="0"/>
    <m/>
    <s v="."/>
    <s v="."/>
    <s v="."/>
    <s v="."/>
    <s v="."/>
    <s v="."/>
    <s v="."/>
    <s v="."/>
    <s v=".-.-.-.-.-.-.-."/>
    <x v="26"/>
    <m/>
    <m/>
    <m/>
    <m/>
    <m/>
    <m/>
    <m/>
    <x v="50"/>
    <x v="21"/>
    <s v="06"/>
    <s v="12"/>
    <s v="Q2"/>
    <s v="2006-Q2"/>
    <n v="1"/>
  </r>
  <r>
    <n v="52"/>
    <n v="3052"/>
    <d v="2006-06-12T00:00:00"/>
    <x v="5"/>
    <n v="12"/>
    <x v="4"/>
    <s v="Steven"/>
    <s v="Marcisz"/>
    <s v="West"/>
    <s v="G"/>
    <s v="39"/>
    <m/>
    <n v="1000"/>
    <x v="2"/>
    <x v="0"/>
    <x v="0"/>
    <m/>
    <s v="."/>
    <s v="."/>
    <s v="."/>
    <s v="."/>
    <s v="."/>
    <s v="."/>
    <s v="."/>
    <s v="."/>
    <s v=".-.-.-.-.-.-.-."/>
    <x v="27"/>
    <m/>
    <m/>
    <m/>
    <m/>
    <m/>
    <m/>
    <m/>
    <x v="51"/>
    <x v="21"/>
    <s v="06"/>
    <s v="12"/>
    <s v="Q2"/>
    <s v="2006-Q2"/>
    <n v="1"/>
  </r>
  <r>
    <n v="53"/>
    <n v="3053"/>
    <d v="2006-06-12T00:00:00"/>
    <x v="5"/>
    <n v="12"/>
    <x v="4"/>
    <s v="Steven"/>
    <s v="Marcisz"/>
    <s v="West"/>
    <s v="G"/>
    <s v="40"/>
    <m/>
    <n v="1000"/>
    <x v="2"/>
    <x v="0"/>
    <x v="0"/>
    <m/>
    <s v="."/>
    <s v="."/>
    <s v="."/>
    <s v="."/>
    <s v="."/>
    <s v="."/>
    <s v="."/>
    <s v="."/>
    <s v=".-.-.-.-.-.-.-."/>
    <x v="27"/>
    <m/>
    <m/>
    <m/>
    <m/>
    <m/>
    <m/>
    <m/>
    <x v="52"/>
    <x v="21"/>
    <s v="06"/>
    <s v="12"/>
    <s v="Q2"/>
    <s v="2006-Q2"/>
    <n v="1"/>
  </r>
  <r>
    <n v="54"/>
    <n v="3054"/>
    <d v="2006-06-12T00:00:00"/>
    <x v="5"/>
    <n v="12"/>
    <x v="4"/>
    <s v="Steven"/>
    <s v="Marcisz"/>
    <s v="West"/>
    <s v="G"/>
    <s v="41"/>
    <m/>
    <n v="1000"/>
    <x v="2"/>
    <x v="0"/>
    <x v="0"/>
    <m/>
    <s v="."/>
    <s v="."/>
    <s v="."/>
    <s v="."/>
    <s v="."/>
    <s v="."/>
    <s v="."/>
    <s v="."/>
    <s v=".-.-.-.-.-.-.-."/>
    <x v="27"/>
    <m/>
    <m/>
    <m/>
    <m/>
    <m/>
    <m/>
    <m/>
    <x v="53"/>
    <x v="21"/>
    <s v="06"/>
    <s v="12"/>
    <s v="Q2"/>
    <s v="2006-Q2"/>
    <n v="1"/>
  </r>
  <r>
    <n v="55"/>
    <n v="3055"/>
    <d v="2006-06-12T00:00:00"/>
    <x v="5"/>
    <n v="12"/>
    <x v="4"/>
    <s v="Allen"/>
    <s v="Gramlich"/>
    <s v="West"/>
    <s v="D"/>
    <s v="68"/>
    <m/>
    <n v="1000"/>
    <x v="2"/>
    <x v="0"/>
    <x v="0"/>
    <m/>
    <s v="."/>
    <s v="."/>
    <s v="."/>
    <s v="."/>
    <s v="."/>
    <s v="."/>
    <s v="."/>
    <s v="."/>
    <s v=".-.-.-.-.-.-.-."/>
    <x v="28"/>
    <m/>
    <m/>
    <m/>
    <m/>
    <m/>
    <m/>
    <m/>
    <x v="54"/>
    <x v="21"/>
    <s v="06"/>
    <s v="12"/>
    <s v="Q2"/>
    <s v="2006-Q2"/>
    <n v="1"/>
  </r>
  <r>
    <n v="56"/>
    <n v="3056"/>
    <d v="2006-06-12T00:00:00"/>
    <x v="5"/>
    <n v="12"/>
    <x v="4"/>
    <s v="Allen"/>
    <s v="Gramlich"/>
    <s v="West"/>
    <s v="D"/>
    <s v="69"/>
    <m/>
    <n v="1000"/>
    <x v="2"/>
    <x v="0"/>
    <x v="0"/>
    <m/>
    <s v="."/>
    <s v="."/>
    <s v="."/>
    <s v="."/>
    <s v="."/>
    <s v="."/>
    <s v="."/>
    <s v="."/>
    <s v=".-.-.-.-.-.-.-."/>
    <x v="28"/>
    <m/>
    <m/>
    <m/>
    <m/>
    <m/>
    <m/>
    <m/>
    <x v="55"/>
    <x v="21"/>
    <s v="06"/>
    <s v="12"/>
    <s v="Q2"/>
    <s v="2006-Q2"/>
    <n v="1"/>
  </r>
  <r>
    <n v="57"/>
    <n v="3057"/>
    <d v="2006-07-10T00:00:00"/>
    <x v="2"/>
    <n v="10"/>
    <x v="4"/>
    <s v="Elizabeth"/>
    <s v="Sapp"/>
    <s v="West"/>
    <s v="C"/>
    <s v="45"/>
    <m/>
    <n v="1000"/>
    <x v="2"/>
    <x v="0"/>
    <x v="1"/>
    <s v="maps says lavach"/>
    <s v="."/>
    <s v="."/>
    <s v="."/>
    <s v="."/>
    <s v="."/>
    <s v="."/>
    <s v="."/>
    <s v="."/>
    <s v=".-.-.-.-.-.-.-."/>
    <x v="29"/>
    <m/>
    <m/>
    <m/>
    <m/>
    <m/>
    <m/>
    <m/>
    <x v="56"/>
    <x v="22"/>
    <s v="07"/>
    <s v="10"/>
    <s v="Q3"/>
    <s v="2006-Q3"/>
    <n v="1"/>
  </r>
  <r>
    <n v="58"/>
    <n v="3058"/>
    <d v="2006-09-05T00:00:00"/>
    <x v="6"/>
    <n v="5"/>
    <x v="4"/>
    <s v="Cynthia"/>
    <s v="Leoville"/>
    <s v="West"/>
    <s v="B"/>
    <s v="54"/>
    <m/>
    <n v="1000"/>
    <x v="2"/>
    <x v="0"/>
    <x v="1"/>
    <s v="maps and books says &quot;for&quot; carol petrillo"/>
    <s v="."/>
    <s v="."/>
    <s v="."/>
    <s v="."/>
    <s v="."/>
    <s v="."/>
    <s v="."/>
    <s v="."/>
    <s v=".-.-.-.-.-.-.-."/>
    <x v="30"/>
    <m/>
    <m/>
    <m/>
    <m/>
    <m/>
    <m/>
    <m/>
    <x v="57"/>
    <x v="23"/>
    <s v="09"/>
    <s v="05"/>
    <s v="Q3"/>
    <s v="2006-Q3"/>
    <n v="1"/>
  </r>
  <r>
    <n v="59"/>
    <n v="3059"/>
    <d v="2006-11-14T00:00:00"/>
    <x v="4"/>
    <n v="14"/>
    <x v="4"/>
    <s v="Valentino"/>
    <s v="Setti"/>
    <s v="West"/>
    <s v="D"/>
    <s v="73"/>
    <m/>
    <n v="1000"/>
    <x v="2"/>
    <x v="0"/>
    <x v="0"/>
    <m/>
    <s v="."/>
    <s v="."/>
    <s v="."/>
    <s v="."/>
    <s v="."/>
    <s v="."/>
    <s v="."/>
    <s v="."/>
    <s v=".-.-.-.-.-.-.-."/>
    <x v="31"/>
    <m/>
    <m/>
    <m/>
    <m/>
    <m/>
    <m/>
    <m/>
    <x v="58"/>
    <x v="24"/>
    <s v="11"/>
    <s v="14"/>
    <s v="Q4"/>
    <s v="2006-Q4"/>
    <n v="1"/>
  </r>
  <r>
    <n v="60"/>
    <n v="3060"/>
    <d v="2006-11-14T00:00:00"/>
    <x v="4"/>
    <n v="14"/>
    <x v="4"/>
    <s v="Valentino"/>
    <s v="Setti"/>
    <s v="West"/>
    <s v="D"/>
    <s v="74"/>
    <m/>
    <n v="1000"/>
    <x v="2"/>
    <x v="0"/>
    <x v="0"/>
    <m/>
    <s v="."/>
    <s v="."/>
    <s v="."/>
    <s v="."/>
    <s v="."/>
    <s v="."/>
    <s v="."/>
    <s v="."/>
    <s v=".-.-.-.-.-.-.-."/>
    <x v="31"/>
    <m/>
    <m/>
    <m/>
    <m/>
    <m/>
    <m/>
    <m/>
    <x v="59"/>
    <x v="24"/>
    <s v="11"/>
    <s v="14"/>
    <s v="Q4"/>
    <s v="2006-Q4"/>
    <n v="1"/>
  </r>
  <r>
    <n v="61"/>
    <n v="3061"/>
    <d v="2007-04-26T00:00:00"/>
    <x v="7"/>
    <n v="26"/>
    <x v="5"/>
    <s v="Mary"/>
    <s v="Emond"/>
    <s v="West"/>
    <s v="C"/>
    <s v="5"/>
    <m/>
    <n v="1000"/>
    <x v="2"/>
    <x v="0"/>
    <x v="0"/>
    <m/>
    <s v="."/>
    <s v="."/>
    <s v="."/>
    <s v="."/>
    <s v="."/>
    <s v="."/>
    <s v="."/>
    <s v="."/>
    <s v=".-.-.-.-.-.-.-."/>
    <x v="32"/>
    <m/>
    <m/>
    <m/>
    <m/>
    <m/>
    <m/>
    <m/>
    <x v="60"/>
    <x v="25"/>
    <s v="04"/>
    <s v="26"/>
    <s v="Q2"/>
    <s v="2007-Q2"/>
    <n v="1"/>
  </r>
  <r>
    <n v="62"/>
    <n v="3062"/>
    <d v="2007-04-26T00:00:00"/>
    <x v="7"/>
    <n v="26"/>
    <x v="5"/>
    <s v="Mary"/>
    <s v="Emond"/>
    <s v="West"/>
    <s v="C"/>
    <s v="6"/>
    <m/>
    <n v="1000"/>
    <x v="2"/>
    <x v="0"/>
    <x v="0"/>
    <m/>
    <s v="."/>
    <s v="."/>
    <s v="."/>
    <s v="."/>
    <s v="."/>
    <s v="."/>
    <s v="."/>
    <s v="."/>
    <s v=".-.-.-.-.-.-.-."/>
    <x v="32"/>
    <m/>
    <m/>
    <m/>
    <m/>
    <m/>
    <m/>
    <m/>
    <x v="61"/>
    <x v="25"/>
    <s v="04"/>
    <s v="26"/>
    <s v="Q2"/>
    <s v="2007-Q2"/>
    <n v="1"/>
  </r>
  <r>
    <n v="63"/>
    <n v="3063"/>
    <d v="2007-06-10T00:00:00"/>
    <x v="5"/>
    <n v="10"/>
    <x v="5"/>
    <s v="Louis"/>
    <s v="Hosszu, Jr."/>
    <s v="West"/>
    <s v="C"/>
    <s v="1"/>
    <m/>
    <n v="1000"/>
    <x v="2"/>
    <x v="0"/>
    <x v="0"/>
    <m/>
    <s v="."/>
    <s v="."/>
    <s v="."/>
    <s v="."/>
    <s v="."/>
    <s v="."/>
    <s v="."/>
    <s v="."/>
    <s v=".-.-.-.-.-.-.-."/>
    <x v="33"/>
    <m/>
    <m/>
    <m/>
    <m/>
    <m/>
    <m/>
    <m/>
    <x v="62"/>
    <x v="26"/>
    <s v="06"/>
    <s v="10"/>
    <s v="Q2"/>
    <s v="2007-Q2"/>
    <n v="1"/>
  </r>
  <r>
    <n v="64"/>
    <n v="3064"/>
    <d v="2007-06-10T00:00:00"/>
    <x v="5"/>
    <n v="10"/>
    <x v="5"/>
    <s v="Louis"/>
    <s v="Hosszu, Jr."/>
    <s v="West"/>
    <s v="C"/>
    <s v="2"/>
    <m/>
    <n v="1000"/>
    <x v="2"/>
    <x v="0"/>
    <x v="0"/>
    <m/>
    <s v="."/>
    <s v="."/>
    <s v="."/>
    <s v="."/>
    <s v="."/>
    <s v="."/>
    <s v="."/>
    <s v="."/>
    <s v=".-.-.-.-.-.-.-."/>
    <x v="33"/>
    <m/>
    <m/>
    <m/>
    <m/>
    <m/>
    <m/>
    <m/>
    <x v="63"/>
    <x v="26"/>
    <s v="06"/>
    <s v="10"/>
    <s v="Q2"/>
    <s v="2007-Q2"/>
    <n v="1"/>
  </r>
  <r>
    <n v="65"/>
    <n v="3065"/>
    <m/>
    <x v="1"/>
    <s v="."/>
    <x v="1"/>
    <s v="."/>
    <s v="."/>
    <s v="."/>
    <s v="."/>
    <s v="."/>
    <m/>
    <m/>
    <x v="1"/>
    <x v="1"/>
    <x v="1"/>
    <s v="cancel"/>
    <s v="."/>
    <s v="."/>
    <s v="."/>
    <s v="."/>
    <s v="."/>
    <s v="."/>
    <s v="."/>
    <s v="."/>
    <s v=".-.-.-.-.-.-.-."/>
    <x v="3"/>
    <m/>
    <m/>
    <m/>
    <m/>
    <m/>
    <m/>
    <m/>
    <x v="64"/>
    <x v="3"/>
    <s v="."/>
    <s v="."/>
    <s v="."/>
    <s v=".-."/>
    <n v="1"/>
  </r>
  <r>
    <n v="66"/>
    <n v="3066"/>
    <m/>
    <x v="1"/>
    <s v="."/>
    <x v="1"/>
    <s v="."/>
    <s v="."/>
    <s v="."/>
    <s v="."/>
    <s v="."/>
    <m/>
    <m/>
    <x v="1"/>
    <x v="1"/>
    <x v="1"/>
    <s v="cancel"/>
    <s v="."/>
    <s v="."/>
    <s v="."/>
    <s v="."/>
    <s v="."/>
    <s v="."/>
    <s v="."/>
    <s v="."/>
    <s v=".-.-.-.-.-.-.-."/>
    <x v="3"/>
    <m/>
    <m/>
    <m/>
    <m/>
    <m/>
    <m/>
    <m/>
    <x v="65"/>
    <x v="3"/>
    <s v="."/>
    <s v="."/>
    <s v="."/>
    <s v=".-."/>
    <n v="1"/>
  </r>
  <r>
    <n v="67"/>
    <n v="3067"/>
    <d v="2007-07-20T00:00:00"/>
    <x v="2"/>
    <n v="20"/>
    <x v="5"/>
    <s v="David"/>
    <s v="Will"/>
    <s v="West"/>
    <s v="C"/>
    <s v="78"/>
    <m/>
    <n v="1000"/>
    <x v="2"/>
    <x v="0"/>
    <x v="0"/>
    <m/>
    <s v="."/>
    <s v="."/>
    <s v="."/>
    <s v="."/>
    <s v="."/>
    <s v="."/>
    <s v="."/>
    <s v="."/>
    <s v=".-.-.-.-.-.-.-."/>
    <x v="34"/>
    <m/>
    <m/>
    <m/>
    <m/>
    <m/>
    <m/>
    <m/>
    <x v="66"/>
    <x v="27"/>
    <s v="07"/>
    <s v="20"/>
    <s v="Q3"/>
    <s v="2007-Q3"/>
    <n v="1"/>
  </r>
  <r>
    <n v="68"/>
    <n v="3068"/>
    <d v="2007-08-24T00:00:00"/>
    <x v="8"/>
    <n v="24"/>
    <x v="5"/>
    <s v="Catherine"/>
    <s v="Iannone"/>
    <s v="West"/>
    <s v="H"/>
    <s v="8"/>
    <m/>
    <n v="1000"/>
    <x v="2"/>
    <x v="0"/>
    <x v="0"/>
    <m/>
    <s v="."/>
    <s v="."/>
    <s v="."/>
    <s v="."/>
    <s v="."/>
    <s v="."/>
    <s v="."/>
    <s v="."/>
    <s v=".-.-.-.-.-.-.-."/>
    <x v="35"/>
    <m/>
    <m/>
    <m/>
    <m/>
    <m/>
    <m/>
    <m/>
    <x v="67"/>
    <x v="28"/>
    <s v="08"/>
    <s v="24"/>
    <s v="Q3"/>
    <s v="2007-Q3"/>
    <n v="1"/>
  </r>
  <r>
    <n v="69"/>
    <n v="3069"/>
    <d v="2007-10-17T00:00:00"/>
    <x v="3"/>
    <n v="17"/>
    <x v="5"/>
    <s v="Valerie"/>
    <s v="Candela"/>
    <s v="West"/>
    <s v="A"/>
    <s v="5"/>
    <m/>
    <n v="1000"/>
    <x v="2"/>
    <x v="0"/>
    <x v="0"/>
    <m/>
    <s v="."/>
    <s v="."/>
    <s v="."/>
    <s v="."/>
    <s v="."/>
    <s v="."/>
    <s v="."/>
    <s v="."/>
    <s v=".-.-.-.-.-.-.-."/>
    <x v="36"/>
    <m/>
    <m/>
    <m/>
    <m/>
    <m/>
    <m/>
    <m/>
    <x v="68"/>
    <x v="29"/>
    <s v="10"/>
    <s v="17"/>
    <s v="Q4"/>
    <s v="2007-Q4"/>
    <n v="1"/>
  </r>
  <r>
    <n v="70"/>
    <n v="3070"/>
    <d v="2007-10-26T00:00:00"/>
    <x v="3"/>
    <n v="26"/>
    <x v="5"/>
    <s v="Joseph"/>
    <s v="Frengs"/>
    <s v="West"/>
    <s v="C"/>
    <s v="3"/>
    <m/>
    <n v="1000"/>
    <x v="2"/>
    <x v="0"/>
    <x v="0"/>
    <m/>
    <s v="."/>
    <s v="."/>
    <s v="."/>
    <s v="."/>
    <s v="."/>
    <s v="."/>
    <s v="."/>
    <s v="."/>
    <s v=".-.-.-.-.-.-.-."/>
    <x v="37"/>
    <m/>
    <m/>
    <m/>
    <m/>
    <m/>
    <m/>
    <m/>
    <x v="69"/>
    <x v="30"/>
    <s v="10"/>
    <s v="26"/>
    <s v="Q4"/>
    <s v="2007-Q4"/>
    <n v="1"/>
  </r>
  <r>
    <n v="71"/>
    <n v="3071"/>
    <d v="2007-10-26T00:00:00"/>
    <x v="3"/>
    <n v="26"/>
    <x v="5"/>
    <s v="Joseph"/>
    <s v="Frengs"/>
    <s v="West"/>
    <s v="C"/>
    <s v="4"/>
    <m/>
    <n v="1000"/>
    <x v="2"/>
    <x v="0"/>
    <x v="0"/>
    <m/>
    <s v="."/>
    <s v="."/>
    <s v="."/>
    <s v="."/>
    <s v="."/>
    <s v="."/>
    <s v="."/>
    <s v="."/>
    <s v=".-.-.-.-.-.-.-."/>
    <x v="37"/>
    <m/>
    <m/>
    <m/>
    <m/>
    <m/>
    <m/>
    <m/>
    <x v="70"/>
    <x v="30"/>
    <s v="10"/>
    <s v="26"/>
    <s v="Q4"/>
    <s v="2007-Q4"/>
    <n v="1"/>
  </r>
  <r>
    <n v="72"/>
    <n v="3072"/>
    <d v="2008-05-29T00:00:00"/>
    <x v="0"/>
    <n v="29"/>
    <x v="6"/>
    <s v="Dorothy"/>
    <s v="Palmer"/>
    <s v="West"/>
    <s v="H"/>
    <s v="46"/>
    <m/>
    <n v="1000"/>
    <x v="2"/>
    <x v="0"/>
    <x v="1"/>
    <s v="see letter dated 4-20-11 to Link Richard noting change in ownership"/>
    <s v="."/>
    <s v="."/>
    <s v="."/>
    <s v="."/>
    <s v="."/>
    <s v="."/>
    <s v="."/>
    <s v="."/>
    <s v=".-.-.-.-.-.-.-."/>
    <x v="38"/>
    <m/>
    <m/>
    <m/>
    <m/>
    <m/>
    <m/>
    <m/>
    <x v="71"/>
    <x v="31"/>
    <s v="05"/>
    <s v="29"/>
    <s v="Q2"/>
    <s v="2008-Q2"/>
    <n v="1"/>
  </r>
  <r>
    <n v="73"/>
    <n v="3073"/>
    <d v="2008-05-29T00:00:00"/>
    <x v="0"/>
    <n v="29"/>
    <x v="6"/>
    <s v="Daniel G."/>
    <s v="Richard"/>
    <s v="West"/>
    <s v="H"/>
    <s v="47"/>
    <m/>
    <n v="1000"/>
    <x v="2"/>
    <x v="0"/>
    <x v="1"/>
    <s v="see letter dated 4-20-11 to Linda Richard noting change in ownership"/>
    <s v="."/>
    <s v="."/>
    <s v="."/>
    <s v="."/>
    <s v="."/>
    <s v="."/>
    <s v="."/>
    <s v="."/>
    <s v=".-.-.-.-.-.-.-."/>
    <x v="39"/>
    <m/>
    <m/>
    <m/>
    <m/>
    <m/>
    <m/>
    <m/>
    <x v="72"/>
    <x v="31"/>
    <s v="05"/>
    <s v="29"/>
    <s v="Q2"/>
    <s v="2008-Q2"/>
    <n v="1"/>
  </r>
  <r>
    <n v="74"/>
    <n v="3074"/>
    <d v="2008-10-21T00:00:00"/>
    <x v="3"/>
    <n v="21"/>
    <x v="6"/>
    <s v="Ann"/>
    <s v="Carlson"/>
    <s v="West"/>
    <s v="E"/>
    <s v="8"/>
    <m/>
    <n v="1000"/>
    <x v="2"/>
    <x v="0"/>
    <x v="0"/>
    <m/>
    <s v="."/>
    <s v="."/>
    <s v="."/>
    <s v="."/>
    <s v="."/>
    <s v="."/>
    <s v="."/>
    <s v="."/>
    <s v=".-.-.-.-.-.-.-."/>
    <x v="40"/>
    <m/>
    <m/>
    <m/>
    <m/>
    <m/>
    <m/>
    <m/>
    <x v="73"/>
    <x v="32"/>
    <s v="10"/>
    <s v="21"/>
    <s v="Q4"/>
    <s v="2008-Q4"/>
    <n v="1"/>
  </r>
  <r>
    <n v="75"/>
    <n v="3075"/>
    <m/>
    <x v="1"/>
    <s v="."/>
    <x v="1"/>
    <s v="."/>
    <s v="."/>
    <s v="."/>
    <s v="."/>
    <s v="."/>
    <m/>
    <m/>
    <x v="1"/>
    <x v="1"/>
    <x v="1"/>
    <s v="cancel void"/>
    <s v="."/>
    <s v="."/>
    <s v="."/>
    <s v="."/>
    <s v="."/>
    <s v="."/>
    <s v="."/>
    <s v="."/>
    <s v=".-.-.-.-.-.-.-."/>
    <x v="3"/>
    <m/>
    <m/>
    <m/>
    <m/>
    <m/>
    <m/>
    <m/>
    <x v="74"/>
    <x v="3"/>
    <s v="."/>
    <s v="."/>
    <s v="."/>
    <s v=".-."/>
    <n v="1"/>
  </r>
  <r>
    <n v="76"/>
    <n v="3076"/>
    <d v="2009-10-10T00:00:00"/>
    <x v="3"/>
    <n v="10"/>
    <x v="7"/>
    <s v="Linda A."/>
    <s v="Smart"/>
    <s v="West"/>
    <s v="E"/>
    <s v="7"/>
    <m/>
    <n v="1000"/>
    <x v="2"/>
    <x v="0"/>
    <x v="0"/>
    <m/>
    <s v="."/>
    <s v="."/>
    <s v="."/>
    <s v="."/>
    <s v="."/>
    <s v="."/>
    <s v="."/>
    <s v="."/>
    <s v=".-.-.-.-.-.-.-."/>
    <x v="41"/>
    <m/>
    <m/>
    <m/>
    <m/>
    <m/>
    <m/>
    <m/>
    <x v="75"/>
    <x v="33"/>
    <s v="10"/>
    <s v="10"/>
    <s v="Q4"/>
    <s v="2009-Q4"/>
    <n v="1"/>
  </r>
  <r>
    <n v="77"/>
    <n v="3077"/>
    <d v="2010-01-11T00:00:00"/>
    <x v="9"/>
    <n v="11"/>
    <x v="8"/>
    <s v="William"/>
    <s v="Belansky"/>
    <s v="West"/>
    <s v="E"/>
    <s v="62"/>
    <m/>
    <n v="1000"/>
    <x v="2"/>
    <x v="0"/>
    <x v="0"/>
    <m/>
    <s v="."/>
    <s v="."/>
    <s v="."/>
    <s v="."/>
    <s v="."/>
    <s v="."/>
    <s v="."/>
    <s v="."/>
    <s v=".-.-.-.-.-.-.-."/>
    <x v="42"/>
    <m/>
    <m/>
    <m/>
    <m/>
    <m/>
    <m/>
    <m/>
    <x v="76"/>
    <x v="34"/>
    <s v="01"/>
    <s v="11"/>
    <s v="Q1"/>
    <s v="2010-Q1"/>
    <n v="1"/>
  </r>
  <r>
    <n v="78"/>
    <n v="3078"/>
    <d v="2010-01-11T00:00:00"/>
    <x v="9"/>
    <n v="11"/>
    <x v="8"/>
    <s v="William"/>
    <s v="Belansky"/>
    <s v="West"/>
    <s v="E"/>
    <s v="63"/>
    <m/>
    <n v="1000"/>
    <x v="2"/>
    <x v="0"/>
    <x v="0"/>
    <m/>
    <s v="."/>
    <s v="."/>
    <s v="."/>
    <s v="."/>
    <s v="."/>
    <s v="."/>
    <s v="."/>
    <s v="."/>
    <s v=".-.-.-.-.-.-.-."/>
    <x v="42"/>
    <m/>
    <m/>
    <m/>
    <m/>
    <m/>
    <m/>
    <m/>
    <x v="77"/>
    <x v="34"/>
    <s v="01"/>
    <s v="11"/>
    <s v="Q1"/>
    <s v="2010-Q1"/>
    <n v="1"/>
  </r>
  <r>
    <n v="79"/>
    <n v="3079"/>
    <d v="2010-04-08T00:00:00"/>
    <x v="7"/>
    <n v="8"/>
    <x v="8"/>
    <s v="Fred"/>
    <s v="Standt"/>
    <s v="West"/>
    <s v="E"/>
    <s v="74"/>
    <m/>
    <n v="1000"/>
    <x v="2"/>
    <x v="0"/>
    <x v="0"/>
    <m/>
    <s v="."/>
    <s v="."/>
    <s v="."/>
    <s v="."/>
    <s v="."/>
    <s v="."/>
    <s v="."/>
    <s v="."/>
    <s v=".-.-.-.-.-.-.-."/>
    <x v="43"/>
    <m/>
    <m/>
    <m/>
    <m/>
    <m/>
    <m/>
    <m/>
    <x v="78"/>
    <x v="35"/>
    <s v="04"/>
    <s v="08"/>
    <s v="Q2"/>
    <s v="2010-Q2"/>
    <n v="1"/>
  </r>
  <r>
    <n v="80"/>
    <n v="3080"/>
    <d v="2010-05-01T00:00:00"/>
    <x v="0"/>
    <n v="1"/>
    <x v="8"/>
    <s v="Norman"/>
    <s v="Donofree"/>
    <s v="West"/>
    <s v="E"/>
    <s v="65"/>
    <m/>
    <n v="1000"/>
    <x v="2"/>
    <x v="0"/>
    <x v="0"/>
    <m/>
    <s v="."/>
    <s v="."/>
    <s v="."/>
    <s v="."/>
    <s v="."/>
    <s v="."/>
    <s v="."/>
    <s v="."/>
    <s v=".-.-.-.-.-.-.-."/>
    <x v="44"/>
    <m/>
    <m/>
    <m/>
    <m/>
    <m/>
    <m/>
    <m/>
    <x v="79"/>
    <x v="36"/>
    <s v="05"/>
    <s v="01"/>
    <s v="Q2"/>
    <s v="2010-Q2"/>
    <n v="1"/>
  </r>
  <r>
    <n v="81"/>
    <n v="3081"/>
    <d v="2010-06-10T00:00:00"/>
    <x v="5"/>
    <n v="10"/>
    <x v="8"/>
    <s v="Norman"/>
    <s v="Donofree"/>
    <s v="West"/>
    <s v="E"/>
    <s v="66"/>
    <m/>
    <n v="1000"/>
    <x v="2"/>
    <x v="0"/>
    <x v="0"/>
    <m/>
    <s v="."/>
    <s v="."/>
    <s v="."/>
    <s v="."/>
    <s v="."/>
    <s v="."/>
    <s v="."/>
    <s v="."/>
    <s v=".-.-.-.-.-.-.-."/>
    <x v="44"/>
    <m/>
    <m/>
    <m/>
    <m/>
    <m/>
    <m/>
    <m/>
    <x v="80"/>
    <x v="37"/>
    <s v="06"/>
    <s v="10"/>
    <s v="Q2"/>
    <s v="2010-Q2"/>
    <n v="1"/>
  </r>
  <r>
    <n v="82"/>
    <n v="3082"/>
    <d v="2010-06-10T00:00:00"/>
    <x v="5"/>
    <n v="10"/>
    <x v="8"/>
    <s v="Fred"/>
    <s v="Standt"/>
    <s v="West"/>
    <s v="E"/>
    <s v="73"/>
    <m/>
    <n v="1000"/>
    <x v="2"/>
    <x v="0"/>
    <x v="0"/>
    <m/>
    <s v="."/>
    <s v="."/>
    <s v="."/>
    <s v="."/>
    <s v="."/>
    <s v="."/>
    <s v="."/>
    <s v="."/>
    <s v=".-.-.-.-.-.-.-."/>
    <x v="43"/>
    <m/>
    <m/>
    <m/>
    <m/>
    <m/>
    <m/>
    <m/>
    <x v="81"/>
    <x v="37"/>
    <s v="06"/>
    <s v="10"/>
    <s v="Q2"/>
    <s v="2010-Q2"/>
    <n v="1"/>
  </r>
  <r>
    <n v="83"/>
    <n v="3083"/>
    <d v="2010-06-30T00:00:00"/>
    <x v="5"/>
    <n v="30"/>
    <x v="8"/>
    <s v="Alice"/>
    <s v="Humphrey Lundt"/>
    <s v="West"/>
    <s v="E"/>
    <s v="1,2,3,4,5"/>
    <m/>
    <n v="0"/>
    <x v="1"/>
    <x v="2"/>
    <x v="1"/>
    <s v="see letter dated6-30-2010"/>
    <s v="."/>
    <s v="."/>
    <s v="."/>
    <s v="."/>
    <s v="."/>
    <s v="."/>
    <s v="."/>
    <s v="."/>
    <s v=".-.-.-.-.-.-.-."/>
    <x v="45"/>
    <m/>
    <m/>
    <m/>
    <m/>
    <m/>
    <m/>
    <m/>
    <x v="82"/>
    <x v="38"/>
    <s v="06"/>
    <s v="30"/>
    <s v="Q2"/>
    <s v="2010-Q2"/>
    <n v="1"/>
  </r>
  <r>
    <n v="84"/>
    <n v="3084"/>
    <d v="2010-08-17T00:00:00"/>
    <x v="8"/>
    <n v="17"/>
    <x v="8"/>
    <s v="Kenneth"/>
    <s v="Lyon"/>
    <s v="West"/>
    <s v="E"/>
    <s v="70,71,72"/>
    <m/>
    <n v="3000"/>
    <x v="3"/>
    <x v="2"/>
    <x v="0"/>
    <m/>
    <s v="."/>
    <s v="."/>
    <s v="."/>
    <s v="."/>
    <s v="."/>
    <s v="."/>
    <s v="."/>
    <s v="."/>
    <s v=".-.-.-.-.-.-.-."/>
    <x v="46"/>
    <m/>
    <m/>
    <m/>
    <m/>
    <m/>
    <m/>
    <m/>
    <x v="83"/>
    <x v="39"/>
    <s v="08"/>
    <s v="17"/>
    <s v="Q3"/>
    <s v="2010-Q3"/>
    <n v="1"/>
  </r>
  <r>
    <n v="85"/>
    <n v="3085"/>
    <d v="2010-09-18T00:00:00"/>
    <x v="6"/>
    <n v="18"/>
    <x v="8"/>
    <s v="Peter"/>
    <s v="Prang"/>
    <s v="Center"/>
    <s v="X"/>
    <s v="6"/>
    <m/>
    <n v="1000"/>
    <x v="2"/>
    <x v="0"/>
    <x v="1"/>
    <s v="cant find on map"/>
    <s v="."/>
    <s v="."/>
    <s v="."/>
    <s v="."/>
    <s v="."/>
    <s v="."/>
    <s v="."/>
    <s v="."/>
    <s v=".-.-.-.-.-.-.-."/>
    <x v="47"/>
    <m/>
    <m/>
    <m/>
    <m/>
    <m/>
    <m/>
    <m/>
    <x v="84"/>
    <x v="40"/>
    <s v="09"/>
    <s v="18"/>
    <s v="Q3"/>
    <s v="2010-Q3"/>
    <n v="1"/>
  </r>
  <r>
    <n v="86"/>
    <n v="3086"/>
    <d v="2010-09-11T00:00:00"/>
    <x v="6"/>
    <n v="11"/>
    <x v="8"/>
    <s v="Vera"/>
    <s v="Magyari"/>
    <s v="."/>
    <s v="D"/>
    <s v="48"/>
    <m/>
    <n v="1000"/>
    <x v="2"/>
    <x v="0"/>
    <x v="1"/>
    <s v="map says /marie szpesy"/>
    <s v="."/>
    <s v="."/>
    <s v="."/>
    <s v="."/>
    <s v="."/>
    <s v="."/>
    <s v="."/>
    <s v="."/>
    <s v=".-.-.-.-.-.-.-."/>
    <x v="48"/>
    <m/>
    <m/>
    <m/>
    <m/>
    <m/>
    <m/>
    <m/>
    <x v="85"/>
    <x v="41"/>
    <s v="09"/>
    <s v="11"/>
    <s v="Q3"/>
    <s v="2010-Q3"/>
    <n v="1"/>
  </r>
  <r>
    <n v="87"/>
    <n v="3087"/>
    <m/>
    <x v="1"/>
    <s v="."/>
    <x v="1"/>
    <s v="."/>
    <s v="."/>
    <s v="."/>
    <s v="."/>
    <s v="."/>
    <m/>
    <m/>
    <x v="1"/>
    <x v="1"/>
    <x v="1"/>
    <s v="cancel"/>
    <s v="."/>
    <s v="."/>
    <s v="."/>
    <s v="."/>
    <s v="."/>
    <s v="."/>
    <s v="."/>
    <s v="."/>
    <s v=".-.-.-.-.-.-.-."/>
    <x v="3"/>
    <m/>
    <m/>
    <m/>
    <m/>
    <m/>
    <m/>
    <m/>
    <x v="86"/>
    <x v="3"/>
    <s v="."/>
    <s v="."/>
    <s v="."/>
    <s v=".-."/>
    <n v="1"/>
  </r>
  <r>
    <n v="88"/>
    <n v="3088"/>
    <d v="2010-12-18T00:00:00"/>
    <x v="10"/>
    <n v="18"/>
    <x v="8"/>
    <m/>
    <s v="Schmalbach "/>
    <s v="West"/>
    <s v="G"/>
    <s v="48,49"/>
    <m/>
    <n v="2000"/>
    <x v="4"/>
    <x v="2"/>
    <x v="0"/>
    <m/>
    <s v="."/>
    <s v="."/>
    <s v="."/>
    <s v="."/>
    <s v="."/>
    <s v="."/>
    <s v="."/>
    <s v="."/>
    <s v=".-.-.-.-.-.-.-."/>
    <x v="49"/>
    <m/>
    <m/>
    <m/>
    <m/>
    <m/>
    <m/>
    <m/>
    <x v="87"/>
    <x v="42"/>
    <s v="12"/>
    <s v="18"/>
    <s v="Q4"/>
    <s v="2010-Q4"/>
    <n v="1"/>
  </r>
  <r>
    <n v="89"/>
    <n v="3089"/>
    <d v="2011-01-04T00:00:00"/>
    <x v="9"/>
    <n v="4"/>
    <x v="9"/>
    <s v="Fred"/>
    <s v="Standt"/>
    <s v="West"/>
    <s v="E"/>
    <s v="75"/>
    <m/>
    <n v="1000"/>
    <x v="2"/>
    <x v="0"/>
    <x v="0"/>
    <m/>
    <s v="."/>
    <s v="."/>
    <s v="."/>
    <s v="."/>
    <s v="."/>
    <s v="."/>
    <s v="."/>
    <s v="."/>
    <s v=".-.-.-.-.-.-.-."/>
    <x v="43"/>
    <m/>
    <m/>
    <m/>
    <m/>
    <m/>
    <m/>
    <m/>
    <x v="88"/>
    <x v="43"/>
    <s v="01"/>
    <s v="04"/>
    <s v="Q1"/>
    <s v="2011-Q1"/>
    <n v="1"/>
  </r>
  <r>
    <n v="90"/>
    <n v="3090"/>
    <d v="2011-04-16T00:00:00"/>
    <x v="7"/>
    <n v="16"/>
    <x v="9"/>
    <s v="Jeffrey"/>
    <s v="Dunkerton"/>
    <s v="West"/>
    <s v="H"/>
    <s v="39"/>
    <m/>
    <n v="1000"/>
    <x v="2"/>
    <x v="0"/>
    <x v="1"/>
    <s v="map also says h40"/>
    <s v="."/>
    <s v="."/>
    <s v="."/>
    <s v="."/>
    <s v="."/>
    <s v="."/>
    <s v="."/>
    <s v="."/>
    <s v=".-.-.-.-.-.-.-."/>
    <x v="50"/>
    <m/>
    <m/>
    <m/>
    <m/>
    <m/>
    <m/>
    <m/>
    <x v="89"/>
    <x v="44"/>
    <s v="04"/>
    <s v="16"/>
    <s v="Q2"/>
    <s v="2011-Q2"/>
    <n v="1"/>
  </r>
  <r>
    <n v="91"/>
    <n v="3091"/>
    <d v="2011-05-19T00:00:00"/>
    <x v="0"/>
    <n v="19"/>
    <x v="9"/>
    <s v="Jon"/>
    <s v="Anderson"/>
    <s v="West"/>
    <s v="C"/>
    <s v="43"/>
    <m/>
    <n v="1000"/>
    <x v="2"/>
    <x v="0"/>
    <x v="0"/>
    <m/>
    <s v="."/>
    <s v="."/>
    <s v="."/>
    <s v="."/>
    <s v="."/>
    <s v="."/>
    <s v="."/>
    <s v="."/>
    <s v=".-.-.-.-.-.-.-."/>
    <x v="51"/>
    <m/>
    <m/>
    <m/>
    <m/>
    <m/>
    <m/>
    <m/>
    <x v="90"/>
    <x v="45"/>
    <s v="05"/>
    <s v="19"/>
    <s v="Q2"/>
    <s v="2011-Q2"/>
    <n v="1"/>
  </r>
  <r>
    <n v="92"/>
    <n v="3092"/>
    <m/>
    <x v="1"/>
    <s v="."/>
    <x v="1"/>
    <s v="."/>
    <s v="."/>
    <s v="."/>
    <s v="."/>
    <s v="."/>
    <m/>
    <m/>
    <x v="1"/>
    <x v="1"/>
    <x v="1"/>
    <s v="void see #3108"/>
    <s v="."/>
    <s v="."/>
    <s v="."/>
    <s v="."/>
    <s v="."/>
    <s v="."/>
    <s v="."/>
    <s v="."/>
    <s v=".-.-.-.-.-.-.-."/>
    <x v="3"/>
    <m/>
    <m/>
    <m/>
    <m/>
    <m/>
    <m/>
    <m/>
    <x v="91"/>
    <x v="3"/>
    <s v="."/>
    <s v="."/>
    <s v="."/>
    <s v=".-."/>
    <n v="1"/>
  </r>
  <r>
    <n v="93"/>
    <n v="3093"/>
    <d v="2011-08-09T00:00:00"/>
    <x v="8"/>
    <n v="9"/>
    <x v="9"/>
    <s v="Marie"/>
    <s v="Poola"/>
    <s v="West"/>
    <s v="H"/>
    <s v="41"/>
    <m/>
    <n v="1000"/>
    <x v="2"/>
    <x v="0"/>
    <x v="0"/>
    <m/>
    <s v="."/>
    <s v="."/>
    <s v="."/>
    <s v="."/>
    <s v="."/>
    <s v="."/>
    <s v="."/>
    <s v="."/>
    <s v=".-.-.-.-.-.-.-."/>
    <x v="52"/>
    <m/>
    <m/>
    <m/>
    <m/>
    <m/>
    <m/>
    <m/>
    <x v="92"/>
    <x v="46"/>
    <s v="08"/>
    <s v="09"/>
    <s v="Q3"/>
    <s v="2011-Q3"/>
    <n v="1"/>
  </r>
  <r>
    <n v="94"/>
    <n v="3094"/>
    <d v="2011-09-12T00:00:00"/>
    <x v="6"/>
    <n v="12"/>
    <x v="9"/>
    <s v="Arthur"/>
    <s v="Hackenberg"/>
    <s v="West"/>
    <s v="K"/>
    <s v="29"/>
    <m/>
    <n v="1000"/>
    <x v="2"/>
    <x v="0"/>
    <x v="0"/>
    <m/>
    <s v="."/>
    <s v="."/>
    <s v="."/>
    <s v="."/>
    <s v="."/>
    <s v="."/>
    <s v="."/>
    <s v="."/>
    <s v=".-.-.-.-.-.-.-."/>
    <x v="53"/>
    <m/>
    <m/>
    <m/>
    <m/>
    <m/>
    <m/>
    <m/>
    <x v="93"/>
    <x v="47"/>
    <s v="09"/>
    <s v="12"/>
    <s v="Q3"/>
    <s v="2011-Q3"/>
    <n v="1"/>
  </r>
  <r>
    <n v="95"/>
    <n v="3095"/>
    <d v="2011-10-22T00:00:00"/>
    <x v="3"/>
    <n v="22"/>
    <x v="9"/>
    <s v="Ann K. "/>
    <s v="Driscoll"/>
    <s v="West"/>
    <s v="G"/>
    <s v="9"/>
    <m/>
    <n v="1000"/>
    <x v="2"/>
    <x v="0"/>
    <x v="1"/>
    <s v="refund $1000 12/10/2018"/>
    <s v="."/>
    <s v="."/>
    <s v="."/>
    <s v="."/>
    <s v="."/>
    <s v="."/>
    <s v="."/>
    <s v="."/>
    <s v=".-.-.-.-.-.-.-."/>
    <x v="54"/>
    <m/>
    <m/>
    <m/>
    <m/>
    <m/>
    <m/>
    <m/>
    <x v="94"/>
    <x v="48"/>
    <s v="10"/>
    <s v="22"/>
    <s v="Q4"/>
    <s v="2011-Q4"/>
    <n v="1"/>
  </r>
  <r>
    <n v="96"/>
    <n v="3096"/>
    <d v="2011-12-14T00:00:00"/>
    <x v="10"/>
    <n v="14"/>
    <x v="9"/>
    <s v="Christine"/>
    <s v="Peterson"/>
    <s v="West"/>
    <s v="G"/>
    <s v="38"/>
    <m/>
    <n v="1000"/>
    <x v="2"/>
    <x v="0"/>
    <x v="0"/>
    <m/>
    <s v="."/>
    <s v="."/>
    <s v="."/>
    <s v="."/>
    <s v="."/>
    <s v="."/>
    <s v="."/>
    <s v="."/>
    <s v=".-.-.-.-.-.-.-."/>
    <x v="55"/>
    <m/>
    <m/>
    <m/>
    <m/>
    <m/>
    <m/>
    <m/>
    <x v="95"/>
    <x v="49"/>
    <s v="12"/>
    <s v="14"/>
    <s v="Q4"/>
    <s v="2011-Q4"/>
    <n v="1"/>
  </r>
  <r>
    <n v="97"/>
    <n v="3097"/>
    <m/>
    <x v="1"/>
    <s v="."/>
    <x v="1"/>
    <s v="."/>
    <s v="."/>
    <s v="."/>
    <s v="."/>
    <s v="."/>
    <m/>
    <m/>
    <x v="1"/>
    <x v="1"/>
    <x v="1"/>
    <s v="cancel"/>
    <s v="."/>
    <s v="."/>
    <s v="."/>
    <s v="."/>
    <s v="."/>
    <s v="."/>
    <s v="."/>
    <s v="."/>
    <s v=".-.-.-.-.-.-.-."/>
    <x v="3"/>
    <m/>
    <m/>
    <m/>
    <m/>
    <m/>
    <m/>
    <m/>
    <x v="96"/>
    <x v="3"/>
    <s v="."/>
    <s v="."/>
    <s v="."/>
    <s v=".-."/>
    <n v="1"/>
  </r>
  <r>
    <n v="98"/>
    <n v="3098"/>
    <d v="2011-12-29T00:00:00"/>
    <x v="10"/>
    <n v="29"/>
    <x v="9"/>
    <s v="Anthony"/>
    <s v="Marshall"/>
    <s v="West"/>
    <s v="J"/>
    <s v="46"/>
    <m/>
    <n v="1000"/>
    <x v="2"/>
    <x v="0"/>
    <x v="0"/>
    <m/>
    <s v="."/>
    <s v="."/>
    <s v="."/>
    <s v="."/>
    <s v="."/>
    <s v="."/>
    <s v="."/>
    <s v="."/>
    <s v=".-.-.-.-.-.-.-."/>
    <x v="56"/>
    <m/>
    <m/>
    <m/>
    <m/>
    <m/>
    <m/>
    <m/>
    <x v="97"/>
    <x v="50"/>
    <s v="12"/>
    <s v="29"/>
    <s v="Q4"/>
    <s v="2011-Q4"/>
    <n v="1"/>
  </r>
  <r>
    <n v="99"/>
    <n v="3099"/>
    <m/>
    <x v="1"/>
    <s v="."/>
    <x v="1"/>
    <s v="."/>
    <s v="."/>
    <s v="."/>
    <s v="."/>
    <s v="."/>
    <m/>
    <m/>
    <x v="1"/>
    <x v="1"/>
    <x v="1"/>
    <s v="cancel"/>
    <s v="."/>
    <s v="."/>
    <s v="."/>
    <s v="."/>
    <s v="."/>
    <s v="."/>
    <s v="."/>
    <s v="."/>
    <s v=".-.-.-.-.-.-.-."/>
    <x v="3"/>
    <m/>
    <m/>
    <m/>
    <m/>
    <m/>
    <m/>
    <m/>
    <x v="98"/>
    <x v="3"/>
    <s v="."/>
    <s v="."/>
    <s v="."/>
    <s v=".-."/>
    <n v="1"/>
  </r>
  <r>
    <n v="100"/>
    <n v="3100"/>
    <d v="2011-12-29T00:00:00"/>
    <x v="10"/>
    <n v="29"/>
    <x v="9"/>
    <s v="Anthony"/>
    <s v="Marshall"/>
    <s v="West"/>
    <s v="J"/>
    <s v="47"/>
    <m/>
    <n v="1000"/>
    <x v="2"/>
    <x v="0"/>
    <x v="0"/>
    <m/>
    <s v="."/>
    <s v="."/>
    <s v="."/>
    <s v="."/>
    <s v="."/>
    <s v="."/>
    <s v="."/>
    <s v="."/>
    <s v=".-.-.-.-.-.-.-."/>
    <x v="56"/>
    <m/>
    <m/>
    <m/>
    <m/>
    <m/>
    <m/>
    <m/>
    <x v="99"/>
    <x v="50"/>
    <s v="12"/>
    <s v="29"/>
    <s v="Q4"/>
    <s v="2011-Q4"/>
    <n v="1"/>
  </r>
  <r>
    <n v="101"/>
    <n v="3101"/>
    <d v="2012-02-09T00:00:00"/>
    <x v="11"/>
    <n v="9"/>
    <x v="10"/>
    <s v="Joseph"/>
    <s v="Tierney"/>
    <s v="West"/>
    <s v="J"/>
    <s v="55"/>
    <m/>
    <n v="1000"/>
    <x v="2"/>
    <x v="0"/>
    <x v="0"/>
    <m/>
    <s v="."/>
    <s v="."/>
    <s v="."/>
    <s v="."/>
    <s v="."/>
    <s v="."/>
    <s v="."/>
    <s v="."/>
    <s v=".-.-.-.-.-.-.-."/>
    <x v="57"/>
    <m/>
    <m/>
    <m/>
    <m/>
    <m/>
    <m/>
    <m/>
    <x v="100"/>
    <x v="51"/>
    <s v="02"/>
    <s v="09"/>
    <s v="Q1"/>
    <s v="2012-Q1"/>
    <n v="1"/>
  </r>
  <r>
    <n v="102"/>
    <n v="3102"/>
    <d v="2012-02-09T00:00:00"/>
    <x v="11"/>
    <n v="9"/>
    <x v="10"/>
    <s v="Joseph"/>
    <s v="Tierney"/>
    <s v="West"/>
    <s v="J"/>
    <s v="56"/>
    <m/>
    <n v="1000"/>
    <x v="2"/>
    <x v="0"/>
    <x v="0"/>
    <m/>
    <s v="."/>
    <s v="."/>
    <s v="."/>
    <s v="."/>
    <s v="."/>
    <s v="."/>
    <s v="."/>
    <s v="."/>
    <s v=".-.-.-.-.-.-.-."/>
    <x v="57"/>
    <m/>
    <m/>
    <m/>
    <m/>
    <m/>
    <m/>
    <m/>
    <x v="101"/>
    <x v="51"/>
    <s v="02"/>
    <s v="09"/>
    <s v="Q1"/>
    <s v="2012-Q1"/>
    <n v="1"/>
  </r>
  <r>
    <n v="103"/>
    <n v="3103"/>
    <m/>
    <x v="1"/>
    <s v="."/>
    <x v="1"/>
    <s v="."/>
    <s v="."/>
    <s v="."/>
    <s v="."/>
    <s v="."/>
    <m/>
    <m/>
    <x v="1"/>
    <x v="1"/>
    <x v="1"/>
    <s v="cancel"/>
    <s v="."/>
    <s v="."/>
    <s v="."/>
    <s v="."/>
    <s v="."/>
    <s v="."/>
    <s v="."/>
    <s v="."/>
    <s v=".-.-.-.-.-.-.-."/>
    <x v="3"/>
    <m/>
    <m/>
    <m/>
    <m/>
    <m/>
    <m/>
    <m/>
    <x v="102"/>
    <x v="3"/>
    <s v="."/>
    <s v="."/>
    <s v="."/>
    <s v=".-."/>
    <n v="1"/>
  </r>
  <r>
    <n v="104"/>
    <n v="3104"/>
    <d v="2012-03-03T00:00:00"/>
    <x v="12"/>
    <n v="3"/>
    <x v="10"/>
    <s v="William+Adele"/>
    <s v="Priest"/>
    <s v="West"/>
    <s v="F"/>
    <s v="62"/>
    <m/>
    <n v="1000"/>
    <x v="2"/>
    <x v="0"/>
    <x v="0"/>
    <m/>
    <s v="."/>
    <s v="."/>
    <s v="."/>
    <s v="."/>
    <s v="."/>
    <s v="."/>
    <s v="."/>
    <s v="."/>
    <s v=".-.-.-.-.-.-.-."/>
    <x v="58"/>
    <m/>
    <m/>
    <m/>
    <m/>
    <m/>
    <m/>
    <m/>
    <x v="103"/>
    <x v="52"/>
    <s v="03"/>
    <s v="03"/>
    <s v="Q1"/>
    <s v="2012-Q1"/>
    <n v="1"/>
  </r>
  <r>
    <n v="105"/>
    <n v="3105"/>
    <d v="2012-03-03T00:00:00"/>
    <x v="12"/>
    <n v="3"/>
    <x v="10"/>
    <s v="William+Adele"/>
    <s v="Priest"/>
    <s v="West"/>
    <s v="F"/>
    <s v="63"/>
    <m/>
    <n v="1000"/>
    <x v="2"/>
    <x v="0"/>
    <x v="0"/>
    <m/>
    <s v="."/>
    <s v="."/>
    <s v="."/>
    <s v="."/>
    <s v="."/>
    <s v="."/>
    <s v="."/>
    <s v="."/>
    <s v=".-.-.-.-.-.-.-."/>
    <x v="58"/>
    <m/>
    <m/>
    <m/>
    <m/>
    <m/>
    <m/>
    <m/>
    <x v="104"/>
    <x v="52"/>
    <s v="03"/>
    <s v="03"/>
    <s v="Q1"/>
    <s v="2012-Q1"/>
    <n v="1"/>
  </r>
  <r>
    <n v="106"/>
    <n v="3106"/>
    <d v="2012-04-27T00:00:00"/>
    <x v="7"/>
    <n v="27"/>
    <x v="10"/>
    <s v="Gloria"/>
    <s v="Furlong"/>
    <s v="West"/>
    <s v="G"/>
    <s v="46, 47"/>
    <m/>
    <n v="2000"/>
    <x v="4"/>
    <x v="2"/>
    <x v="0"/>
    <m/>
    <s v="."/>
    <s v="."/>
    <s v="."/>
    <s v="."/>
    <s v="."/>
    <s v="."/>
    <s v="."/>
    <s v="."/>
    <s v=".-.-.-.-.-.-.-."/>
    <x v="59"/>
    <m/>
    <m/>
    <m/>
    <m/>
    <m/>
    <m/>
    <m/>
    <x v="105"/>
    <x v="53"/>
    <s v="04"/>
    <s v="27"/>
    <s v="Q2"/>
    <s v="2012-Q2"/>
    <n v="1"/>
  </r>
  <r>
    <n v="107"/>
    <n v="3107"/>
    <d v="2012-04-27T00:00:00"/>
    <x v="7"/>
    <n v="27"/>
    <x v="10"/>
    <s v="Thomas"/>
    <s v="Olsen"/>
    <s v="West"/>
    <s v="E"/>
    <s v="64"/>
    <m/>
    <n v="1000"/>
    <x v="2"/>
    <x v="0"/>
    <x v="0"/>
    <m/>
    <s v="."/>
    <s v="."/>
    <s v="."/>
    <s v="."/>
    <s v="."/>
    <s v="."/>
    <s v="."/>
    <s v="."/>
    <s v=".-.-.-.-.-.-.-."/>
    <x v="60"/>
    <m/>
    <m/>
    <m/>
    <m/>
    <m/>
    <m/>
    <m/>
    <x v="106"/>
    <x v="53"/>
    <s v="04"/>
    <s v="27"/>
    <s v="Q2"/>
    <s v="2012-Q2"/>
    <n v="1"/>
  </r>
  <r>
    <n v="108"/>
    <n v="3108"/>
    <d v="2011-07-08T00:00:00"/>
    <x v="2"/>
    <n v="8"/>
    <x v="9"/>
    <s v="Timothy"/>
    <s v="Szepsy"/>
    <s v="West"/>
    <s v="G"/>
    <s v="50, 51"/>
    <m/>
    <n v="2000"/>
    <x v="4"/>
    <x v="2"/>
    <x v="0"/>
    <m/>
    <s v="."/>
    <s v="."/>
    <s v="."/>
    <s v="."/>
    <s v="."/>
    <s v="."/>
    <s v="."/>
    <s v="."/>
    <s v=".-.-.-.-.-.-.-."/>
    <x v="61"/>
    <m/>
    <m/>
    <m/>
    <m/>
    <m/>
    <m/>
    <m/>
    <x v="107"/>
    <x v="54"/>
    <s v="07"/>
    <s v="08"/>
    <s v="Q3"/>
    <s v="2011-Q3"/>
    <n v="1"/>
  </r>
  <r>
    <n v="109"/>
    <n v="3109"/>
    <d v="2012-06-25T00:00:00"/>
    <x v="5"/>
    <n v="25"/>
    <x v="10"/>
    <s v="Michele"/>
    <s v="Appleby"/>
    <s v="West"/>
    <s v="J"/>
    <s v="49, 50"/>
    <m/>
    <n v="2000"/>
    <x v="4"/>
    <x v="2"/>
    <x v="0"/>
    <m/>
    <s v="."/>
    <s v="."/>
    <s v="."/>
    <s v="."/>
    <s v="."/>
    <s v="."/>
    <s v="."/>
    <s v="."/>
    <s v=".-.-.-.-.-.-.-."/>
    <x v="62"/>
    <m/>
    <m/>
    <m/>
    <m/>
    <m/>
    <m/>
    <m/>
    <x v="108"/>
    <x v="55"/>
    <s v="06"/>
    <s v="25"/>
    <s v="Q2"/>
    <s v="2012-Q2"/>
    <n v="1"/>
  </r>
  <r>
    <n v="110"/>
    <n v="3110"/>
    <d v="2012-09-25T00:00:00"/>
    <x v="6"/>
    <n v="25"/>
    <x v="10"/>
    <s v="Arnold"/>
    <s v="Zentner"/>
    <s v="West"/>
    <s v="H"/>
    <s v="50 51 52"/>
    <m/>
    <n v="3000"/>
    <x v="3"/>
    <x v="2"/>
    <x v="0"/>
    <m/>
    <s v="."/>
    <s v="."/>
    <s v="."/>
    <s v="."/>
    <s v="."/>
    <s v="."/>
    <s v="."/>
    <s v="."/>
    <s v=".-.-.-.-.-.-.-."/>
    <x v="63"/>
    <m/>
    <m/>
    <m/>
    <m/>
    <m/>
    <m/>
    <m/>
    <x v="109"/>
    <x v="56"/>
    <s v="09"/>
    <s v="25"/>
    <s v="Q3"/>
    <s v="2012-Q3"/>
    <n v="1"/>
  </r>
  <r>
    <n v="111"/>
    <n v="3111"/>
    <d v="2012-10-04T00:00:00"/>
    <x v="3"/>
    <n v="4"/>
    <x v="10"/>
    <s v="Mike F."/>
    <s v="Stout"/>
    <s v="West"/>
    <s v="I"/>
    <s v="46"/>
    <m/>
    <n v="1000"/>
    <x v="2"/>
    <x v="0"/>
    <x v="1"/>
    <s v="map says stoud"/>
    <s v="."/>
    <s v="."/>
    <s v="."/>
    <s v="."/>
    <s v="."/>
    <s v="."/>
    <s v="."/>
    <s v="."/>
    <s v=".-.-.-.-.-.-.-."/>
    <x v="64"/>
    <m/>
    <m/>
    <m/>
    <m/>
    <m/>
    <m/>
    <m/>
    <x v="110"/>
    <x v="57"/>
    <s v="10"/>
    <s v="04"/>
    <s v="Q4"/>
    <s v="2012-Q4"/>
    <n v="1"/>
  </r>
  <r>
    <n v="112"/>
    <n v="3112"/>
    <d v="2012-11-21T00:00:00"/>
    <x v="4"/>
    <n v="21"/>
    <x v="10"/>
    <s v="Loretta"/>
    <s v="Theriault"/>
    <s v="West"/>
    <s v="K"/>
    <s v="26"/>
    <m/>
    <n v="1000"/>
    <x v="2"/>
    <x v="0"/>
    <x v="0"/>
    <m/>
    <s v="."/>
    <s v="."/>
    <s v="."/>
    <s v="."/>
    <s v="."/>
    <s v="."/>
    <s v="."/>
    <s v="."/>
    <s v=".-.-.-.-.-.-.-."/>
    <x v="65"/>
    <m/>
    <m/>
    <m/>
    <m/>
    <m/>
    <m/>
    <m/>
    <x v="111"/>
    <x v="58"/>
    <s v="11"/>
    <s v="21"/>
    <s v="Q4"/>
    <s v="2012-Q4"/>
    <n v="1"/>
  </r>
  <r>
    <n v="113"/>
    <n v="3113"/>
    <d v="2013-07-12T00:00:00"/>
    <x v="2"/>
    <n v="12"/>
    <x v="11"/>
    <s v="Gregory"/>
    <s v="Gardner"/>
    <s v="West"/>
    <s v="I"/>
    <s v="12"/>
    <m/>
    <n v="1000"/>
    <x v="2"/>
    <x v="0"/>
    <x v="0"/>
    <m/>
    <s v="."/>
    <s v="."/>
    <s v="."/>
    <s v="."/>
    <s v="."/>
    <s v="."/>
    <s v="."/>
    <s v="."/>
    <s v=".-.-.-.-.-.-.-."/>
    <x v="66"/>
    <m/>
    <m/>
    <m/>
    <m/>
    <m/>
    <m/>
    <m/>
    <x v="112"/>
    <x v="59"/>
    <s v="07"/>
    <s v="12"/>
    <s v="Q3"/>
    <s v="2013-Q3"/>
    <n v="1"/>
  </r>
  <r>
    <n v="114"/>
    <n v="3114"/>
    <d v="2013-04-24T00:00:00"/>
    <x v="7"/>
    <n v="24"/>
    <x v="11"/>
    <s v="Donald"/>
    <s v="Marcum, Sr"/>
    <s v="West"/>
    <s v="F"/>
    <s v="57"/>
    <m/>
    <n v="1000"/>
    <x v="2"/>
    <x v="0"/>
    <x v="0"/>
    <m/>
    <s v="."/>
    <s v="."/>
    <s v="."/>
    <s v="."/>
    <s v="."/>
    <s v="."/>
    <s v="."/>
    <s v="."/>
    <s v=".-.-.-.-.-.-.-."/>
    <x v="67"/>
    <m/>
    <m/>
    <m/>
    <m/>
    <m/>
    <m/>
    <m/>
    <x v="113"/>
    <x v="60"/>
    <s v="04"/>
    <s v="24"/>
    <s v="Q2"/>
    <s v="2013-Q2"/>
    <n v="1"/>
  </r>
  <r>
    <n v="115"/>
    <n v="3115"/>
    <d v="2013-08-19T00:00:00"/>
    <x v="8"/>
    <n v="19"/>
    <x v="11"/>
    <s v="Alexander"/>
    <s v="Vishnofsky"/>
    <s v="West"/>
    <s v="G"/>
    <s v="54, 55, 56"/>
    <m/>
    <n v="3000"/>
    <x v="3"/>
    <x v="2"/>
    <x v="0"/>
    <m/>
    <s v="."/>
    <s v="."/>
    <s v="."/>
    <s v="."/>
    <s v="."/>
    <s v="."/>
    <s v="."/>
    <s v="."/>
    <s v=".-.-.-.-.-.-.-."/>
    <x v="68"/>
    <m/>
    <m/>
    <m/>
    <m/>
    <m/>
    <m/>
    <m/>
    <x v="114"/>
    <x v="61"/>
    <s v="08"/>
    <s v="19"/>
    <s v="Q3"/>
    <s v="2013-Q3"/>
    <n v="1"/>
  </r>
  <r>
    <n v="116"/>
    <n v="3116"/>
    <d v="2013-08-23T00:00:00"/>
    <x v="8"/>
    <n v="23"/>
    <x v="11"/>
    <s v="Claire L."/>
    <s v="Fresbee"/>
    <s v="Center"/>
    <s v="EE"/>
    <s v="30"/>
    <m/>
    <n v="1000"/>
    <x v="2"/>
    <x v="0"/>
    <x v="0"/>
    <m/>
    <s v="."/>
    <s v="."/>
    <s v="."/>
    <s v="."/>
    <s v="."/>
    <s v="."/>
    <s v="."/>
    <s v="."/>
    <s v=".-.-.-.-.-.-.-."/>
    <x v="69"/>
    <m/>
    <m/>
    <m/>
    <m/>
    <m/>
    <m/>
    <m/>
    <x v="115"/>
    <x v="62"/>
    <s v="08"/>
    <s v="23"/>
    <s v="Q3"/>
    <s v="2013-Q3"/>
    <n v="1"/>
  </r>
  <r>
    <n v="117"/>
    <n v="3117"/>
    <d v="2014-04-29T00:00:00"/>
    <x v="7"/>
    <n v="29"/>
    <x v="12"/>
    <s v="Elise C."/>
    <s v="Marciano"/>
    <s v="West"/>
    <s v="F"/>
    <s v="08, 09"/>
    <m/>
    <n v="2000"/>
    <x v="4"/>
    <x v="2"/>
    <x v="0"/>
    <m/>
    <s v="."/>
    <s v="."/>
    <s v="."/>
    <s v="."/>
    <s v="."/>
    <s v="."/>
    <s v="."/>
    <s v="."/>
    <s v=".-.-.-.-.-.-.-."/>
    <x v="70"/>
    <m/>
    <m/>
    <m/>
    <m/>
    <m/>
    <m/>
    <m/>
    <x v="116"/>
    <x v="63"/>
    <s v="04"/>
    <s v="29"/>
    <s v="Q2"/>
    <s v="2014-Q2"/>
    <n v="1"/>
  </r>
  <r>
    <n v="118"/>
    <n v="3118"/>
    <d v="2014-06-13T00:00:00"/>
    <x v="5"/>
    <n v="13"/>
    <x v="12"/>
    <s v="Rosemarie"/>
    <s v="Leone"/>
    <s v="West"/>
    <s v="B"/>
    <s v="76"/>
    <m/>
    <n v="1000"/>
    <x v="2"/>
    <x v="0"/>
    <x v="0"/>
    <m/>
    <s v="."/>
    <s v="."/>
    <s v="."/>
    <s v="."/>
    <s v="."/>
    <s v="."/>
    <s v="."/>
    <s v="."/>
    <s v=".-.-.-.-.-.-.-."/>
    <x v="71"/>
    <m/>
    <m/>
    <m/>
    <m/>
    <m/>
    <m/>
    <m/>
    <x v="117"/>
    <x v="64"/>
    <s v="06"/>
    <s v="13"/>
    <s v="Q2"/>
    <s v="2014-Q2"/>
    <n v="1"/>
  </r>
  <r>
    <n v="119"/>
    <n v="3119"/>
    <d v="2014-07-07T00:00:00"/>
    <x v="2"/>
    <n v="7"/>
    <x v="12"/>
    <s v="Arthur"/>
    <s v="Hackenberg, Jr."/>
    <s v="West"/>
    <s v="K"/>
    <s v="28"/>
    <m/>
    <n v="1000"/>
    <x v="2"/>
    <x v="0"/>
    <x v="0"/>
    <m/>
    <s v="."/>
    <s v="."/>
    <s v="."/>
    <s v="."/>
    <s v="."/>
    <s v="."/>
    <s v="."/>
    <s v="."/>
    <s v=".-.-.-.-.-.-.-."/>
    <x v="72"/>
    <m/>
    <m/>
    <m/>
    <m/>
    <m/>
    <m/>
    <m/>
    <x v="118"/>
    <x v="65"/>
    <s v="07"/>
    <s v="07"/>
    <s v="Q3"/>
    <s v="2014-Q3"/>
    <n v="1"/>
  </r>
  <r>
    <n v="120"/>
    <n v="3120"/>
    <d v="2014-07-10T00:00:00"/>
    <x v="2"/>
    <n v="10"/>
    <x v="12"/>
    <s v="Diane"/>
    <s v="Carlson"/>
    <s v="West"/>
    <s v="."/>
    <s v="."/>
    <m/>
    <n v="3000"/>
    <x v="3"/>
    <x v="1"/>
    <x v="1"/>
    <s v="C54, E55 E56 -- doesn't match map for first 2"/>
    <s v="."/>
    <s v="."/>
    <s v="."/>
    <s v="."/>
    <s v="."/>
    <s v="."/>
    <s v="."/>
    <s v="."/>
    <s v=".-.-.-.-.-.-.-."/>
    <x v="73"/>
    <m/>
    <m/>
    <m/>
    <m/>
    <m/>
    <m/>
    <m/>
    <x v="119"/>
    <x v="66"/>
    <s v="07"/>
    <s v="10"/>
    <s v="Q3"/>
    <s v="2014-Q3"/>
    <n v="1"/>
  </r>
  <r>
    <n v="121"/>
    <n v="3121"/>
    <d v="2014-07-08T00:00:00"/>
    <x v="2"/>
    <n v="8"/>
    <x v="12"/>
    <s v="Larry"/>
    <s v="Luizzi"/>
    <s v="West"/>
    <s v="K"/>
    <s v="34, 35"/>
    <m/>
    <n v="2000"/>
    <x v="4"/>
    <x v="2"/>
    <x v="0"/>
    <m/>
    <s v="."/>
    <s v="."/>
    <s v="."/>
    <s v="."/>
    <s v="."/>
    <s v="."/>
    <s v="."/>
    <s v="."/>
    <s v=".-.-.-.-.-.-.-."/>
    <x v="74"/>
    <m/>
    <m/>
    <m/>
    <m/>
    <m/>
    <m/>
    <m/>
    <x v="120"/>
    <x v="67"/>
    <s v="07"/>
    <s v="08"/>
    <s v="Q3"/>
    <s v="2014-Q3"/>
    <n v="1"/>
  </r>
  <r>
    <n v="122"/>
    <n v="3122"/>
    <d v="2014-08-11T00:00:00"/>
    <x v="8"/>
    <n v="11"/>
    <x v="12"/>
    <s v="Paul"/>
    <s v="Laterra"/>
    <s v="West"/>
    <s v="R"/>
    <s v="21, 22"/>
    <m/>
    <n v="2000"/>
    <x v="4"/>
    <x v="2"/>
    <x v="0"/>
    <m/>
    <s v="."/>
    <s v="."/>
    <s v="."/>
    <s v="."/>
    <s v="."/>
    <s v="."/>
    <s v="."/>
    <s v="."/>
    <s v=".-.-.-.-.-.-.-."/>
    <x v="75"/>
    <m/>
    <m/>
    <m/>
    <m/>
    <m/>
    <m/>
    <m/>
    <x v="121"/>
    <x v="68"/>
    <s v="08"/>
    <s v="11"/>
    <s v="Q3"/>
    <s v="2014-Q3"/>
    <n v="1"/>
  </r>
  <r>
    <n v="123"/>
    <n v="3123"/>
    <d v="2014-08-01T00:00:00"/>
    <x v="8"/>
    <n v="1"/>
    <x v="12"/>
    <s v="Clifford"/>
    <s v="Beers"/>
    <s v="West"/>
    <s v="F"/>
    <s v="10"/>
    <m/>
    <n v="1000"/>
    <x v="2"/>
    <x v="0"/>
    <x v="1"/>
    <s v="question ab date in book"/>
    <s v="."/>
    <s v="."/>
    <s v="."/>
    <s v="."/>
    <s v="."/>
    <s v="."/>
    <s v="."/>
    <s v="."/>
    <s v=".-.-.-.-.-.-.-."/>
    <x v="76"/>
    <m/>
    <m/>
    <m/>
    <m/>
    <m/>
    <m/>
    <m/>
    <x v="122"/>
    <x v="69"/>
    <s v="08"/>
    <s v="01"/>
    <s v="Q3"/>
    <s v="2014-Q3"/>
    <n v="1"/>
  </r>
  <r>
    <n v="124"/>
    <n v="3124"/>
    <d v="2014-09-02T00:00:00"/>
    <x v="6"/>
    <n v="2"/>
    <x v="12"/>
    <s v="Concette"/>
    <s v="Hunt"/>
    <s v="West"/>
    <s v="D"/>
    <s v="72"/>
    <m/>
    <n v="1000"/>
    <x v="2"/>
    <x v="0"/>
    <x v="0"/>
    <m/>
    <s v="."/>
    <s v="."/>
    <s v="."/>
    <s v="."/>
    <s v="."/>
    <s v="."/>
    <s v="."/>
    <s v="."/>
    <s v=".-.-.-.-.-.-.-."/>
    <x v="77"/>
    <m/>
    <m/>
    <m/>
    <m/>
    <m/>
    <m/>
    <m/>
    <x v="123"/>
    <x v="70"/>
    <s v="09"/>
    <s v="02"/>
    <s v="Q3"/>
    <s v="2014-Q3"/>
    <n v="1"/>
  </r>
  <r>
    <n v="125"/>
    <n v="3125"/>
    <d v="2014-09-05T00:00:00"/>
    <x v="6"/>
    <n v="5"/>
    <x v="12"/>
    <s v="Sharon"/>
    <s v="Davidson"/>
    <s v="West"/>
    <s v="G"/>
    <s v="8"/>
    <m/>
    <n v="1000"/>
    <x v="2"/>
    <x v="0"/>
    <x v="1"/>
    <s v="paid july 5-6"/>
    <s v="."/>
    <s v="."/>
    <s v="."/>
    <s v="."/>
    <s v="."/>
    <s v="."/>
    <s v="."/>
    <s v="."/>
    <s v=".-.-.-.-.-.-.-."/>
    <x v="78"/>
    <m/>
    <m/>
    <m/>
    <m/>
    <m/>
    <m/>
    <m/>
    <x v="124"/>
    <x v="71"/>
    <s v="09"/>
    <s v="05"/>
    <s v="Q3"/>
    <s v="2014-Q3"/>
    <n v="1"/>
  </r>
  <r>
    <n v="126"/>
    <n v="3126"/>
    <d v="2014-12-26T00:00:00"/>
    <x v="10"/>
    <n v="26"/>
    <x v="12"/>
    <s v="Patricia"/>
    <s v="Wainwright"/>
    <s v="West"/>
    <s v="G"/>
    <s v="4 5 6"/>
    <m/>
    <n v="3000"/>
    <x v="3"/>
    <x v="2"/>
    <x v="0"/>
    <m/>
    <s v="."/>
    <s v="."/>
    <s v="."/>
    <s v="."/>
    <s v="."/>
    <s v="."/>
    <s v="."/>
    <s v="."/>
    <s v=".-.-.-.-.-.-.-."/>
    <x v="79"/>
    <m/>
    <m/>
    <m/>
    <m/>
    <m/>
    <m/>
    <m/>
    <x v="125"/>
    <x v="72"/>
    <s v="12"/>
    <s v="26"/>
    <s v="Q4"/>
    <s v="2014-Q4"/>
    <n v="1"/>
  </r>
  <r>
    <n v="127"/>
    <n v="3127"/>
    <d v="2015-01-08T00:00:00"/>
    <x v="9"/>
    <n v="8"/>
    <x v="13"/>
    <s v="Patricia"/>
    <s v="Wainwright"/>
    <s v="West"/>
    <s v="G"/>
    <s v="3"/>
    <m/>
    <n v="1000"/>
    <x v="2"/>
    <x v="0"/>
    <x v="0"/>
    <m/>
    <s v="."/>
    <s v="."/>
    <s v="."/>
    <s v="."/>
    <s v="."/>
    <s v="."/>
    <s v="."/>
    <s v="."/>
    <s v=".-.-.-.-.-.-.-."/>
    <x v="79"/>
    <m/>
    <m/>
    <m/>
    <m/>
    <m/>
    <m/>
    <m/>
    <x v="126"/>
    <x v="73"/>
    <s v="01"/>
    <s v="08"/>
    <s v="Q1"/>
    <s v="2015-Q1"/>
    <n v="1"/>
  </r>
  <r>
    <n v="128"/>
    <n v="3128"/>
    <d v="2015-04-17T00:00:00"/>
    <x v="7"/>
    <n v="17"/>
    <x v="13"/>
    <s v="John"/>
    <s v="Aschen"/>
    <s v="West"/>
    <s v="I"/>
    <s v="20"/>
    <m/>
    <n v="1000"/>
    <x v="2"/>
    <x v="0"/>
    <x v="0"/>
    <m/>
    <s v="."/>
    <s v="."/>
    <s v="."/>
    <s v="."/>
    <s v="."/>
    <s v="."/>
    <s v="."/>
    <s v="."/>
    <s v=".-.-.-.-.-.-.-."/>
    <x v="80"/>
    <m/>
    <m/>
    <m/>
    <m/>
    <m/>
    <m/>
    <m/>
    <x v="127"/>
    <x v="74"/>
    <s v="04"/>
    <s v="17"/>
    <s v="Q2"/>
    <s v="2015-Q2"/>
    <n v="1"/>
  </r>
  <r>
    <n v="129"/>
    <n v="3129"/>
    <d v="2016-01-08T00:00:00"/>
    <x v="9"/>
    <n v="8"/>
    <x v="14"/>
    <s v="Luann"/>
    <s v="Derrig"/>
    <s v="West"/>
    <s v="I"/>
    <s v="19"/>
    <m/>
    <n v="1000"/>
    <x v="2"/>
    <x v="0"/>
    <x v="0"/>
    <m/>
    <s v="."/>
    <s v="."/>
    <s v="."/>
    <s v="."/>
    <s v="."/>
    <s v="."/>
    <s v="."/>
    <s v="."/>
    <s v=".-.-.-.-.-.-.-."/>
    <x v="81"/>
    <m/>
    <m/>
    <m/>
    <m/>
    <m/>
    <m/>
    <m/>
    <x v="128"/>
    <x v="75"/>
    <s v="01"/>
    <s v="08"/>
    <s v="Q1"/>
    <s v="2016-Q1"/>
    <n v="1"/>
  </r>
  <r>
    <n v="130"/>
    <n v="3130"/>
    <d v="2016-03-30T00:00:00"/>
    <x v="12"/>
    <n v="30"/>
    <x v="14"/>
    <s v="Guy"/>
    <s v="Gavitt"/>
    <s v="West"/>
    <s v="F"/>
    <s v="61"/>
    <m/>
    <n v="1000"/>
    <x v="2"/>
    <x v="0"/>
    <x v="0"/>
    <m/>
    <s v="."/>
    <s v="."/>
    <s v="."/>
    <s v="."/>
    <s v="."/>
    <s v="."/>
    <s v="."/>
    <s v="."/>
    <s v=".-.-.-.-.-.-.-."/>
    <x v="82"/>
    <m/>
    <m/>
    <m/>
    <m/>
    <m/>
    <m/>
    <m/>
    <x v="129"/>
    <x v="76"/>
    <s v="03"/>
    <s v="30"/>
    <s v="Q1"/>
    <s v="2016-Q1"/>
    <n v="1"/>
  </r>
  <r>
    <n v="131"/>
    <n v="3131"/>
    <d v="2016-05-31T00:00:00"/>
    <x v="0"/>
    <n v="31"/>
    <x v="14"/>
    <s v="Guy"/>
    <s v="Gavitt"/>
    <s v="West"/>
    <s v="F"/>
    <s v="60"/>
    <m/>
    <n v="1000"/>
    <x v="2"/>
    <x v="0"/>
    <x v="0"/>
    <m/>
    <s v="."/>
    <s v="."/>
    <s v="."/>
    <s v="."/>
    <s v="."/>
    <s v="."/>
    <s v="."/>
    <s v="."/>
    <s v=".-.-.-.-.-.-.-."/>
    <x v="82"/>
    <m/>
    <m/>
    <m/>
    <m/>
    <m/>
    <m/>
    <m/>
    <x v="130"/>
    <x v="77"/>
    <s v="05"/>
    <s v="31"/>
    <s v="Q2"/>
    <s v="2016-Q2"/>
    <n v="1"/>
  </r>
  <r>
    <n v="132"/>
    <n v="3132"/>
    <d v="2016-04-27T00:00:00"/>
    <x v="7"/>
    <n v="27"/>
    <x v="14"/>
    <s v="Russell B."/>
    <s v="Anderson"/>
    <s v="West"/>
    <s v="Q"/>
    <s v="3"/>
    <m/>
    <n v="1000"/>
    <x v="2"/>
    <x v="0"/>
    <x v="0"/>
    <m/>
    <s v="."/>
    <s v="."/>
    <s v="."/>
    <s v="."/>
    <s v="."/>
    <s v="."/>
    <s v="."/>
    <s v="."/>
    <s v=".-.-.-.-.-.-.-."/>
    <x v="83"/>
    <m/>
    <m/>
    <m/>
    <m/>
    <m/>
    <m/>
    <m/>
    <x v="131"/>
    <x v="78"/>
    <s v="04"/>
    <s v="27"/>
    <s v="Q2"/>
    <s v="2016-Q2"/>
    <n v="1"/>
  </r>
  <r>
    <n v="133"/>
    <n v="3133"/>
    <d v="2016-06-24T00:00:00"/>
    <x v="5"/>
    <n v="24"/>
    <x v="14"/>
    <s v="Michael"/>
    <s v="Ryba"/>
    <s v="West"/>
    <s v="H"/>
    <s v="06, 07"/>
    <m/>
    <n v="2000"/>
    <x v="4"/>
    <x v="2"/>
    <x v="0"/>
    <m/>
    <s v="."/>
    <s v="."/>
    <s v="."/>
    <s v="."/>
    <s v="."/>
    <s v="."/>
    <s v="."/>
    <s v="."/>
    <s v=".-.-.-.-.-.-.-."/>
    <x v="84"/>
    <m/>
    <m/>
    <m/>
    <m/>
    <m/>
    <m/>
    <m/>
    <x v="132"/>
    <x v="79"/>
    <s v="06"/>
    <s v="24"/>
    <s v="Q2"/>
    <s v="2016-Q2"/>
    <n v="1"/>
  </r>
  <r>
    <n v="134"/>
    <n v="3134"/>
    <d v="2016-08-07T00:00:00"/>
    <x v="8"/>
    <n v="7"/>
    <x v="14"/>
    <s v="Maureen "/>
    <s v="Van Hise"/>
    <s v="West"/>
    <s v="J"/>
    <s v="41"/>
    <m/>
    <n v="1000"/>
    <x v="2"/>
    <x v="0"/>
    <x v="0"/>
    <m/>
    <s v="."/>
    <s v="."/>
    <s v="."/>
    <s v="."/>
    <s v="."/>
    <s v="."/>
    <s v="."/>
    <s v="."/>
    <s v=".-.-.-.-.-.-.-."/>
    <x v="85"/>
    <m/>
    <m/>
    <m/>
    <m/>
    <m/>
    <m/>
    <m/>
    <x v="133"/>
    <x v="80"/>
    <s v="08"/>
    <s v="07"/>
    <s v="Q3"/>
    <s v="2016-Q3"/>
    <n v="1"/>
  </r>
  <r>
    <n v="135"/>
    <n v="3135"/>
    <d v="2016-09-13T00:00:00"/>
    <x v="6"/>
    <n v="13"/>
    <x v="14"/>
    <s v="Luann"/>
    <s v="Derrig"/>
    <s v="West"/>
    <s v="I"/>
    <s v="18"/>
    <m/>
    <n v="1000"/>
    <x v="2"/>
    <x v="0"/>
    <x v="0"/>
    <m/>
    <s v="."/>
    <s v="."/>
    <s v="."/>
    <s v="."/>
    <s v="."/>
    <s v="."/>
    <s v="."/>
    <s v="."/>
    <s v=".-.-.-.-.-.-.-."/>
    <x v="81"/>
    <m/>
    <m/>
    <m/>
    <m/>
    <m/>
    <m/>
    <m/>
    <x v="134"/>
    <x v="81"/>
    <s v="09"/>
    <s v="13"/>
    <s v="Q3"/>
    <s v="2016-Q3"/>
    <n v="1"/>
  </r>
  <r>
    <n v="136"/>
    <n v="3136"/>
    <d v="2016-09-23T00:00:00"/>
    <x v="6"/>
    <n v="23"/>
    <x v="14"/>
    <s v="Arthur"/>
    <s v="Hackenberg"/>
    <s v="West"/>
    <s v="K"/>
    <s v="27"/>
    <m/>
    <n v="1000"/>
    <x v="2"/>
    <x v="0"/>
    <x v="0"/>
    <m/>
    <s v="."/>
    <s v="."/>
    <s v="."/>
    <s v="."/>
    <s v="."/>
    <s v="."/>
    <s v="."/>
    <s v="."/>
    <s v=".-.-.-.-.-.-.-."/>
    <x v="53"/>
    <m/>
    <m/>
    <m/>
    <m/>
    <m/>
    <m/>
    <m/>
    <x v="135"/>
    <x v="82"/>
    <s v="09"/>
    <s v="23"/>
    <s v="Q3"/>
    <s v="2016-Q3"/>
    <n v="1"/>
  </r>
  <r>
    <n v="137"/>
    <n v="3137"/>
    <d v="2016-11-21T00:00:00"/>
    <x v="4"/>
    <n v="21"/>
    <x v="14"/>
    <s v="Jon"/>
    <s v="Van Hise"/>
    <s v="West"/>
    <s v="J"/>
    <s v="42, 43"/>
    <m/>
    <n v="2000"/>
    <x v="4"/>
    <x v="2"/>
    <x v="0"/>
    <m/>
    <s v="."/>
    <s v="."/>
    <s v="."/>
    <s v="."/>
    <s v="."/>
    <s v="."/>
    <s v="."/>
    <s v="."/>
    <s v=".-.-.-.-.-.-.-."/>
    <x v="86"/>
    <m/>
    <m/>
    <m/>
    <m/>
    <m/>
    <m/>
    <m/>
    <x v="136"/>
    <x v="83"/>
    <s v="11"/>
    <s v="21"/>
    <s v="Q4"/>
    <s v="2016-Q4"/>
    <n v="1"/>
  </r>
  <r>
    <n v="138"/>
    <n v="3138"/>
    <d v="2017-05-19T00:00:00"/>
    <x v="0"/>
    <n v="19"/>
    <x v="15"/>
    <s v="Richard A. "/>
    <s v="Miller"/>
    <s v="West"/>
    <s v="I"/>
    <s v="15, 16"/>
    <m/>
    <n v="3000"/>
    <x v="3"/>
    <x v="2"/>
    <x v="0"/>
    <m/>
    <s v="."/>
    <s v="."/>
    <s v="."/>
    <s v="."/>
    <s v="."/>
    <s v="."/>
    <s v="."/>
    <s v="."/>
    <s v=".-.-.-.-.-.-.-."/>
    <x v="87"/>
    <m/>
    <m/>
    <m/>
    <m/>
    <m/>
    <m/>
    <m/>
    <x v="137"/>
    <x v="84"/>
    <s v="05"/>
    <s v="19"/>
    <s v="Q2"/>
    <s v="2017-Q2"/>
    <n v="1"/>
  </r>
  <r>
    <n v="139"/>
    <n v="3139"/>
    <d v="2017-05-19T00:00:00"/>
    <x v="0"/>
    <n v="19"/>
    <x v="15"/>
    <s v="Marisar"/>
    <s v="Mroginski"/>
    <s v="Center"/>
    <s v="O"/>
    <s v="31, 32"/>
    <m/>
    <n v="3000"/>
    <x v="3"/>
    <x v="2"/>
    <x v="0"/>
    <m/>
    <s v="."/>
    <s v="."/>
    <s v="."/>
    <s v="."/>
    <s v="."/>
    <s v="."/>
    <s v="."/>
    <s v="."/>
    <s v=".-.-.-.-.-.-.-."/>
    <x v="88"/>
    <m/>
    <m/>
    <m/>
    <m/>
    <m/>
    <m/>
    <m/>
    <x v="138"/>
    <x v="84"/>
    <s v="05"/>
    <s v="19"/>
    <s v="Q2"/>
    <s v="2017-Q2"/>
    <n v="1"/>
  </r>
  <r>
    <n v="140"/>
    <n v="3140"/>
    <d v="2017-07-23T00:00:00"/>
    <x v="2"/>
    <n v="23"/>
    <x v="15"/>
    <s v="Kevin"/>
    <s v="Van Amburgh"/>
    <s v="West"/>
    <s v="J"/>
    <s v="45"/>
    <m/>
    <n v="1500"/>
    <x v="5"/>
    <x v="0"/>
    <x v="0"/>
    <m/>
    <s v="."/>
    <s v="."/>
    <s v="."/>
    <s v="."/>
    <s v="."/>
    <s v="."/>
    <s v="."/>
    <s v="."/>
    <s v=".-.-.-.-.-.-.-."/>
    <x v="89"/>
    <m/>
    <m/>
    <m/>
    <m/>
    <m/>
    <m/>
    <m/>
    <x v="139"/>
    <x v="85"/>
    <s v="07"/>
    <s v="23"/>
    <s v="Q3"/>
    <s v="2017-Q3"/>
    <n v="1"/>
  </r>
  <r>
    <n v="141"/>
    <n v="3141"/>
    <d v="2017-07-26T00:00:00"/>
    <x v="2"/>
    <n v="26"/>
    <x v="15"/>
    <s v="Charles E."/>
    <s v="Walsh, Jr."/>
    <s v="Col"/>
    <s v="C"/>
    <s v="3"/>
    <s v="1,2,3"/>
    <n v="3900"/>
    <x v="6"/>
    <x v="0"/>
    <x v="0"/>
    <m/>
    <s v="."/>
    <s v="."/>
    <s v="."/>
    <s v="."/>
    <s v="."/>
    <s v="."/>
    <s v="."/>
    <s v="."/>
    <s v=".-.-.-.-.-.-.-."/>
    <x v="90"/>
    <m/>
    <m/>
    <m/>
    <m/>
    <m/>
    <m/>
    <m/>
    <x v="140"/>
    <x v="86"/>
    <s v="07"/>
    <s v="26"/>
    <s v="Q3"/>
    <s v="2017-Q3"/>
    <n v="1"/>
  </r>
  <r>
    <n v="142"/>
    <n v="3142"/>
    <d v="2018-04-12T00:00:00"/>
    <x v="7"/>
    <n v="12"/>
    <x v="16"/>
    <s v="Kenneth E."/>
    <s v="Gardner"/>
    <s v="."/>
    <s v="I"/>
    <s v="10"/>
    <m/>
    <n v="1500"/>
    <x v="5"/>
    <x v="0"/>
    <x v="1"/>
    <s v="not on map"/>
    <s v="."/>
    <s v="."/>
    <s v="."/>
    <s v="."/>
    <s v="."/>
    <s v="."/>
    <s v="."/>
    <s v="."/>
    <s v=".-.-.-.-.-.-.-."/>
    <x v="91"/>
    <m/>
    <m/>
    <m/>
    <m/>
    <m/>
    <m/>
    <m/>
    <x v="141"/>
    <x v="87"/>
    <s v="04"/>
    <s v="12"/>
    <s v="Q2"/>
    <s v="2018-Q2"/>
    <n v="1"/>
  </r>
  <r>
    <n v="143"/>
    <n v="3143"/>
    <d v="2018-04-12T00:00:00"/>
    <x v="7"/>
    <n v="12"/>
    <x v="16"/>
    <s v="Gregory+Corinna"/>
    <s v="Gardner"/>
    <s v="."/>
    <s v="F"/>
    <s v="11"/>
    <m/>
    <n v="1500"/>
    <x v="5"/>
    <x v="0"/>
    <x v="1"/>
    <s v="not on map"/>
    <s v="."/>
    <s v="."/>
    <s v="."/>
    <s v="."/>
    <s v="."/>
    <s v="."/>
    <s v="."/>
    <s v="."/>
    <s v=".-.-.-.-.-.-.-."/>
    <x v="92"/>
    <m/>
    <m/>
    <m/>
    <m/>
    <m/>
    <m/>
    <m/>
    <x v="142"/>
    <x v="87"/>
    <s v="04"/>
    <s v="12"/>
    <s v="Q2"/>
    <s v="2018-Q2"/>
    <n v="1"/>
  </r>
  <r>
    <n v="144"/>
    <n v="3144"/>
    <d v="2018-04-16T00:00:00"/>
    <x v="7"/>
    <n v="16"/>
    <x v="16"/>
    <s v="Kathleen+Rick"/>
    <s v="Lamparetti"/>
    <s v="West"/>
    <s v="H"/>
    <s v="17, 17A"/>
    <m/>
    <n v="3000"/>
    <x v="3"/>
    <x v="2"/>
    <x v="0"/>
    <m/>
    <s v="."/>
    <s v="."/>
    <s v="."/>
    <s v="."/>
    <s v="."/>
    <s v="."/>
    <s v="."/>
    <s v="."/>
    <s v=".-.-.-.-.-.-.-."/>
    <x v="93"/>
    <m/>
    <m/>
    <m/>
    <m/>
    <m/>
    <m/>
    <m/>
    <x v="143"/>
    <x v="88"/>
    <s v="04"/>
    <s v="16"/>
    <s v="Q2"/>
    <s v="2018-Q2"/>
    <n v="1"/>
  </r>
  <r>
    <n v="145"/>
    <n v="3145"/>
    <d v="2018-06-08T00:00:00"/>
    <x v="5"/>
    <n v="8"/>
    <x v="16"/>
    <s v="Clinton"/>
    <s v="Hooper"/>
    <s v="West"/>
    <s v="A B"/>
    <s v="57,58,59,60,61"/>
    <m/>
    <m/>
    <x v="1"/>
    <x v="2"/>
    <x v="1"/>
    <s v="A &amp; B 57-61; 1961 [10 sites]"/>
    <s v="."/>
    <s v="."/>
    <s v="."/>
    <s v="."/>
    <s v="."/>
    <s v="."/>
    <s v="."/>
    <s v="."/>
    <s v=".-.-.-.-.-.-.-."/>
    <x v="94"/>
    <m/>
    <m/>
    <m/>
    <m/>
    <m/>
    <m/>
    <m/>
    <x v="144"/>
    <x v="89"/>
    <s v="06"/>
    <s v="08"/>
    <s v="Q2"/>
    <s v="2018-Q2"/>
    <n v="1"/>
  </r>
  <r>
    <n v="146"/>
    <n v="3146"/>
    <d v="2018-06-05T00:00:00"/>
    <x v="5"/>
    <n v="5"/>
    <x v="16"/>
    <s v="Constance"/>
    <s v="Donahue"/>
    <s v="West"/>
    <s v="H"/>
    <s v="55, 56"/>
    <m/>
    <n v="3004"/>
    <x v="7"/>
    <x v="2"/>
    <x v="0"/>
    <m/>
    <s v="."/>
    <s v="."/>
    <s v="."/>
    <s v="."/>
    <s v="."/>
    <s v="."/>
    <s v="."/>
    <s v="."/>
    <s v=".-.-.-.-.-.-.-."/>
    <x v="95"/>
    <m/>
    <m/>
    <m/>
    <m/>
    <m/>
    <m/>
    <m/>
    <x v="145"/>
    <x v="90"/>
    <s v="06"/>
    <s v="05"/>
    <s v="Q2"/>
    <s v="2018-Q2"/>
    <n v="1"/>
  </r>
  <r>
    <n v="147"/>
    <n v="3147"/>
    <d v="2018-06-25T00:00:00"/>
    <x v="5"/>
    <n v="25"/>
    <x v="16"/>
    <s v="Irene"/>
    <s v="Gallagher"/>
    <s v="West"/>
    <s v="G"/>
    <s v="52, 53"/>
    <m/>
    <n v="3000"/>
    <x v="3"/>
    <x v="2"/>
    <x v="0"/>
    <m/>
    <s v="."/>
    <s v="."/>
    <s v="."/>
    <s v="."/>
    <s v="."/>
    <s v="."/>
    <s v="."/>
    <s v="."/>
    <s v=".-.-.-.-.-.-.-."/>
    <x v="96"/>
    <m/>
    <m/>
    <m/>
    <m/>
    <m/>
    <m/>
    <m/>
    <x v="146"/>
    <x v="91"/>
    <s v="06"/>
    <s v="25"/>
    <s v="Q2"/>
    <s v="2018-Q2"/>
    <n v="1"/>
  </r>
  <r>
    <n v="148"/>
    <n v="3148"/>
    <d v="2018-07-26T00:00:00"/>
    <x v="2"/>
    <n v="26"/>
    <x v="16"/>
    <s v="Catherine"/>
    <s v="Grambling"/>
    <s v="West"/>
    <s v="G"/>
    <s v="63"/>
    <m/>
    <n v="1500"/>
    <x v="5"/>
    <x v="0"/>
    <x v="0"/>
    <m/>
    <s v="."/>
    <s v="."/>
    <s v="."/>
    <s v="."/>
    <s v="."/>
    <s v="."/>
    <s v="."/>
    <s v="."/>
    <s v=".-.-.-.-.-.-.-."/>
    <x v="97"/>
    <m/>
    <m/>
    <m/>
    <m/>
    <m/>
    <m/>
    <m/>
    <x v="147"/>
    <x v="92"/>
    <s v="07"/>
    <s v="26"/>
    <s v="Q3"/>
    <s v="2018-Q3"/>
    <n v="1"/>
  </r>
  <r>
    <n v="149"/>
    <n v="3149"/>
    <d v="2018-08-15T00:00:00"/>
    <x v="8"/>
    <n v="15"/>
    <x v="16"/>
    <s v="Joseph"/>
    <s v="Setti"/>
    <s v="West"/>
    <s v="D"/>
    <s v="73A"/>
    <m/>
    <n v="0"/>
    <x v="1"/>
    <x v="0"/>
    <x v="0"/>
    <m/>
    <s v="."/>
    <s v="."/>
    <s v="."/>
    <s v="."/>
    <s v="."/>
    <s v="."/>
    <s v="."/>
    <s v="."/>
    <s v=".-.-.-.-.-.-.-."/>
    <x v="98"/>
    <m/>
    <m/>
    <m/>
    <m/>
    <m/>
    <m/>
    <m/>
    <x v="148"/>
    <x v="93"/>
    <s v="08"/>
    <s v="15"/>
    <s v="Q3"/>
    <s v="2018-Q3"/>
    <n v="1"/>
  </r>
  <r>
    <n v="150"/>
    <n v="3150"/>
    <d v="2018-11-05T00:00:00"/>
    <x v="4"/>
    <n v="5"/>
    <x v="16"/>
    <s v="Joanne"/>
    <s v="Lampe"/>
    <s v="West"/>
    <s v="H"/>
    <s v="48A"/>
    <m/>
    <n v="1000"/>
    <x v="2"/>
    <x v="0"/>
    <x v="0"/>
    <m/>
    <s v="."/>
    <s v="."/>
    <s v="."/>
    <s v="."/>
    <s v="."/>
    <s v="."/>
    <s v="."/>
    <s v="."/>
    <s v=".-.-.-.-.-.-.-."/>
    <x v="99"/>
    <m/>
    <m/>
    <m/>
    <m/>
    <m/>
    <m/>
    <m/>
    <x v="149"/>
    <x v="94"/>
    <s v="11"/>
    <s v="05"/>
    <s v="Q4"/>
    <s v="2018-Q4"/>
    <n v="1"/>
  </r>
  <r>
    <n v="151"/>
    <n v="3151"/>
    <d v="2018-11-05T00:00:00"/>
    <x v="4"/>
    <n v="5"/>
    <x v="16"/>
    <s v="Joanne"/>
    <s v="Lampe"/>
    <s v="West"/>
    <s v="H"/>
    <s v="48B"/>
    <m/>
    <n v="1000"/>
    <x v="2"/>
    <x v="0"/>
    <x v="0"/>
    <m/>
    <s v="."/>
    <s v="."/>
    <s v="."/>
    <s v="."/>
    <s v="."/>
    <s v="."/>
    <s v="."/>
    <s v="."/>
    <s v=".-.-.-.-.-.-.-."/>
    <x v="99"/>
    <m/>
    <m/>
    <m/>
    <m/>
    <m/>
    <m/>
    <m/>
    <x v="150"/>
    <x v="94"/>
    <s v="11"/>
    <s v="05"/>
    <s v="Q4"/>
    <s v="2018-Q4"/>
    <n v="1"/>
  </r>
  <r>
    <n v="152"/>
    <n v="3152"/>
    <d v="2018-11-28T00:00:00"/>
    <x v="4"/>
    <n v="28"/>
    <x v="16"/>
    <s v="Brad"/>
    <s v="Moore"/>
    <s v="West"/>
    <s v="J"/>
    <s v="52A"/>
    <m/>
    <n v="2000"/>
    <x v="4"/>
    <x v="0"/>
    <x v="0"/>
    <m/>
    <s v="."/>
    <s v="."/>
    <s v="."/>
    <s v="."/>
    <s v="."/>
    <s v="."/>
    <s v="."/>
    <s v="."/>
    <s v=".-.-.-.-.-.-.-."/>
    <x v="100"/>
    <m/>
    <m/>
    <m/>
    <m/>
    <m/>
    <m/>
    <m/>
    <x v="151"/>
    <x v="95"/>
    <s v="11"/>
    <s v="28"/>
    <s v="Q4"/>
    <s v="2018-Q4"/>
    <n v="1"/>
  </r>
  <r>
    <n v="153"/>
    <n v="3153"/>
    <d v="2018-11-28T00:00:00"/>
    <x v="4"/>
    <n v="28"/>
    <x v="16"/>
    <s v="Brad"/>
    <s v="Moore"/>
    <s v="West"/>
    <s v="J"/>
    <s v="52 B"/>
    <m/>
    <n v="2000"/>
    <x v="4"/>
    <x v="0"/>
    <x v="0"/>
    <m/>
    <s v="."/>
    <s v="."/>
    <s v="."/>
    <s v="."/>
    <s v="."/>
    <s v="."/>
    <s v="."/>
    <s v="."/>
    <s v=".-.-.-.-.-.-.-."/>
    <x v="100"/>
    <m/>
    <m/>
    <m/>
    <m/>
    <m/>
    <m/>
    <m/>
    <x v="152"/>
    <x v="95"/>
    <s v="11"/>
    <s v="28"/>
    <s v="Q4"/>
    <s v="2018-Q4"/>
    <n v="1"/>
  </r>
  <r>
    <n v="154"/>
    <n v="3154"/>
    <d v="2018-12-22T00:00:00"/>
    <x v="10"/>
    <n v="22"/>
    <x v="16"/>
    <s v="Peter K."/>
    <s v="Reeb"/>
    <s v="West"/>
    <s v="J"/>
    <s v="48"/>
    <m/>
    <n v="2000"/>
    <x v="4"/>
    <x v="0"/>
    <x v="0"/>
    <m/>
    <s v="."/>
    <s v="."/>
    <s v="."/>
    <s v="."/>
    <s v="."/>
    <s v="."/>
    <s v="."/>
    <s v="."/>
    <s v=".-.-.-.-.-.-.-."/>
    <x v="101"/>
    <m/>
    <m/>
    <m/>
    <m/>
    <m/>
    <m/>
    <m/>
    <x v="153"/>
    <x v="96"/>
    <s v="12"/>
    <s v="22"/>
    <s v="Q4"/>
    <s v="2018-Q4"/>
    <n v="1"/>
  </r>
  <r>
    <n v="155"/>
    <n v="3155"/>
    <d v="2019-03-30T00:00:00"/>
    <x v="12"/>
    <n v="30"/>
    <x v="17"/>
    <s v="Peter V."/>
    <s v="Scalzo"/>
    <s v="Center"/>
    <s v="EE"/>
    <s v="34"/>
    <m/>
    <n v="2000"/>
    <x v="4"/>
    <x v="0"/>
    <x v="0"/>
    <m/>
    <s v="."/>
    <s v="."/>
    <s v="."/>
    <s v="."/>
    <s v="."/>
    <s v="."/>
    <s v="."/>
    <s v="."/>
    <s v=".-.-.-.-.-.-.-."/>
    <x v="102"/>
    <m/>
    <m/>
    <m/>
    <m/>
    <m/>
    <m/>
    <m/>
    <x v="154"/>
    <x v="97"/>
    <s v="03"/>
    <s v="30"/>
    <s v="Q1"/>
    <s v="2019-Q1"/>
    <n v="1"/>
  </r>
  <r>
    <n v="156"/>
    <n v="3156"/>
    <d v="2019-03-30T00:00:00"/>
    <x v="12"/>
    <n v="30"/>
    <x v="17"/>
    <s v="Peter V."/>
    <s v="Scalzo"/>
    <s v="Center"/>
    <s v="EE"/>
    <s v="35"/>
    <m/>
    <n v="2000"/>
    <x v="4"/>
    <x v="0"/>
    <x v="0"/>
    <m/>
    <s v="."/>
    <s v="."/>
    <s v="."/>
    <s v="."/>
    <s v="."/>
    <s v="."/>
    <s v="."/>
    <s v="."/>
    <s v=".-.-.-.-.-.-.-."/>
    <x v="102"/>
    <m/>
    <m/>
    <m/>
    <m/>
    <m/>
    <m/>
    <m/>
    <x v="155"/>
    <x v="97"/>
    <s v="03"/>
    <s v="30"/>
    <s v="Q1"/>
    <s v="2019-Q1"/>
    <n v="1"/>
  </r>
  <r>
    <n v="157"/>
    <n v="3157"/>
    <d v="2019-05-29T00:00:00"/>
    <x v="0"/>
    <n v="29"/>
    <x v="17"/>
    <s v="David"/>
    <s v="Scribner"/>
    <s v="West"/>
    <s v="I"/>
    <s v="8"/>
    <m/>
    <n v="2000"/>
    <x v="4"/>
    <x v="0"/>
    <x v="0"/>
    <m/>
    <s v="."/>
    <s v="."/>
    <s v="."/>
    <s v="."/>
    <s v="."/>
    <s v="."/>
    <s v="."/>
    <s v="."/>
    <s v=".-.-.-.-.-.-.-."/>
    <x v="103"/>
    <m/>
    <m/>
    <m/>
    <m/>
    <m/>
    <m/>
    <m/>
    <x v="156"/>
    <x v="98"/>
    <s v="05"/>
    <s v="29"/>
    <s v="Q2"/>
    <s v="2019-Q2"/>
    <n v="1"/>
  </r>
  <r>
    <n v="158"/>
    <n v="3158"/>
    <d v="2019-05-29T00:00:00"/>
    <x v="0"/>
    <n v="29"/>
    <x v="17"/>
    <s v="David"/>
    <s v="Scribner"/>
    <s v="West"/>
    <s v="I"/>
    <s v="9"/>
    <m/>
    <n v="2000"/>
    <x v="4"/>
    <x v="0"/>
    <x v="0"/>
    <m/>
    <s v="."/>
    <s v="."/>
    <s v="."/>
    <s v="."/>
    <s v="."/>
    <s v="."/>
    <s v="."/>
    <s v="."/>
    <s v=".-.-.-.-.-.-.-."/>
    <x v="103"/>
    <m/>
    <m/>
    <m/>
    <m/>
    <m/>
    <m/>
    <m/>
    <x v="157"/>
    <x v="98"/>
    <s v="05"/>
    <s v="29"/>
    <s v="Q2"/>
    <s v="2019-Q2"/>
    <n v="1"/>
  </r>
  <r>
    <n v="159"/>
    <n v="3159"/>
    <d v="2019-07-18T00:00:00"/>
    <x v="2"/>
    <n v="18"/>
    <x v="17"/>
    <s v="Klaus"/>
    <s v="Nielsen"/>
    <s v="Col"/>
    <s v="."/>
    <s v="."/>
    <m/>
    <n v="3000"/>
    <x v="3"/>
    <x v="1"/>
    <x v="1"/>
    <s v="note"/>
    <s v="."/>
    <s v="."/>
    <s v="."/>
    <s v="."/>
    <s v="."/>
    <s v="."/>
    <s v="."/>
    <s v="."/>
    <s v=".-.-.-.-.-.-.-."/>
    <x v="104"/>
    <m/>
    <m/>
    <m/>
    <m/>
    <m/>
    <m/>
    <m/>
    <x v="158"/>
    <x v="99"/>
    <s v="07"/>
    <s v="18"/>
    <s v="Q3"/>
    <s v="2019-Q3"/>
    <n v="1"/>
  </r>
  <r>
    <n v="160"/>
    <n v="3160"/>
    <d v="2019-10-01T00:00:00"/>
    <x v="3"/>
    <n v="1"/>
    <x v="17"/>
    <s v="Klaus"/>
    <s v="Nielsen"/>
    <s v="Col"/>
    <s v="."/>
    <s v="."/>
    <m/>
    <n v="2000"/>
    <x v="4"/>
    <x v="1"/>
    <x v="0"/>
    <m/>
    <s v="."/>
    <s v="."/>
    <s v="."/>
    <s v="."/>
    <s v="."/>
    <s v="."/>
    <s v="."/>
    <s v="."/>
    <s v=".-.-.-.-.-.-.-."/>
    <x v="104"/>
    <m/>
    <m/>
    <m/>
    <m/>
    <m/>
    <m/>
    <m/>
    <x v="159"/>
    <x v="100"/>
    <s v="10"/>
    <s v="01"/>
    <s v="Q4"/>
    <s v="2019-Q4"/>
    <n v="1"/>
  </r>
  <r>
    <n v="161"/>
    <n v="3161"/>
    <d v="2019-10-01T00:00:00"/>
    <x v="3"/>
    <n v="1"/>
    <x v="17"/>
    <s v="Klaus"/>
    <s v="Nielsen"/>
    <s v="Col"/>
    <s v="."/>
    <s v="."/>
    <m/>
    <n v="2000"/>
    <x v="4"/>
    <x v="1"/>
    <x v="0"/>
    <m/>
    <s v="."/>
    <s v="."/>
    <s v="."/>
    <s v="."/>
    <s v="."/>
    <s v="."/>
    <s v="."/>
    <s v="."/>
    <s v=".-.-.-.-.-.-.-."/>
    <x v="104"/>
    <m/>
    <m/>
    <m/>
    <m/>
    <m/>
    <m/>
    <m/>
    <x v="160"/>
    <x v="100"/>
    <s v="10"/>
    <s v="01"/>
    <s v="Q4"/>
    <s v="2019-Q4"/>
    <n v="1"/>
  </r>
  <r>
    <n v="162"/>
    <n v="3162"/>
    <d v="2019-10-22T00:00:00"/>
    <x v="3"/>
    <n v="22"/>
    <x v="17"/>
    <s v="Lawrence+Barbara"/>
    <s v="Gallo"/>
    <s v="Center"/>
    <s v="EE"/>
    <s v="39.1"/>
    <m/>
    <n v="2000"/>
    <x v="4"/>
    <x v="0"/>
    <x v="0"/>
    <m/>
    <s v="."/>
    <s v="."/>
    <s v="."/>
    <s v="."/>
    <s v="."/>
    <s v="."/>
    <s v="."/>
    <s v="."/>
    <s v=".-.-.-.-.-.-.-."/>
    <x v="105"/>
    <m/>
    <m/>
    <m/>
    <m/>
    <m/>
    <m/>
    <m/>
    <x v="161"/>
    <x v="101"/>
    <s v="10"/>
    <s v="22"/>
    <s v="Q4"/>
    <s v="2019-Q4"/>
    <n v="1"/>
  </r>
  <r>
    <n v="163"/>
    <n v="3163"/>
    <d v="2019-10-22T00:00:00"/>
    <x v="3"/>
    <n v="22"/>
    <x v="17"/>
    <s v="Lawrence+Barbara"/>
    <s v="Gallo"/>
    <s v="Center"/>
    <s v="EE"/>
    <s v="40.1"/>
    <m/>
    <n v="2000"/>
    <x v="4"/>
    <x v="0"/>
    <x v="0"/>
    <m/>
    <s v="."/>
    <s v="."/>
    <s v="."/>
    <s v="."/>
    <s v="."/>
    <s v="."/>
    <s v="."/>
    <s v="."/>
    <s v=".-.-.-.-.-.-.-."/>
    <x v="105"/>
    <m/>
    <m/>
    <m/>
    <m/>
    <m/>
    <m/>
    <m/>
    <x v="162"/>
    <x v="101"/>
    <s v="10"/>
    <s v="22"/>
    <s v="Q4"/>
    <s v="2019-Q4"/>
    <n v="1"/>
  </r>
  <r>
    <n v="164"/>
    <n v="3164"/>
    <m/>
    <x v="1"/>
    <s v="."/>
    <x v="1"/>
    <s v="."/>
    <s v="."/>
    <s v="."/>
    <s v="."/>
    <s v="."/>
    <m/>
    <m/>
    <x v="1"/>
    <x v="1"/>
    <x v="1"/>
    <s v="VOID"/>
    <s v="."/>
    <s v="."/>
    <s v="."/>
    <s v="."/>
    <s v="."/>
    <s v="."/>
    <s v="."/>
    <s v="."/>
    <s v=".-.-.-.-.-.-.-."/>
    <x v="3"/>
    <m/>
    <m/>
    <m/>
    <m/>
    <m/>
    <m/>
    <m/>
    <x v="163"/>
    <x v="3"/>
    <s v="."/>
    <s v="."/>
    <s v="."/>
    <s v=".-."/>
    <n v="1"/>
  </r>
  <r>
    <n v="165"/>
    <n v="3165"/>
    <d v="2020-03-12T00:00:00"/>
    <x v="12"/>
    <n v="12"/>
    <x v="18"/>
    <s v="Sophie"/>
    <s v="Godward"/>
    <s v="Center"/>
    <s v="DD"/>
    <s v="46"/>
    <m/>
    <n v="2000"/>
    <x v="4"/>
    <x v="0"/>
    <x v="0"/>
    <m/>
    <s v="."/>
    <s v="."/>
    <s v="."/>
    <s v="."/>
    <s v="."/>
    <s v="."/>
    <s v="."/>
    <s v="."/>
    <s v=".-.-.-.-.-.-.-."/>
    <x v="106"/>
    <m/>
    <m/>
    <m/>
    <m/>
    <m/>
    <m/>
    <m/>
    <x v="164"/>
    <x v="102"/>
    <s v="03"/>
    <s v="12"/>
    <s v="Q1"/>
    <s v="2020-Q1"/>
    <n v="1"/>
  </r>
  <r>
    <n v="166"/>
    <n v="3166"/>
    <d v="2020-03-12T00:00:00"/>
    <x v="12"/>
    <n v="12"/>
    <x v="18"/>
    <s v="."/>
    <s v="."/>
    <s v="Center"/>
    <s v="DD"/>
    <s v="47"/>
    <m/>
    <n v="2000"/>
    <x v="4"/>
    <x v="0"/>
    <x v="0"/>
    <m/>
    <s v="."/>
    <s v="."/>
    <s v="."/>
    <s v="."/>
    <s v="."/>
    <s v="."/>
    <s v="."/>
    <s v="."/>
    <s v=".-.-.-.-.-.-.-."/>
    <x v="3"/>
    <m/>
    <m/>
    <m/>
    <m/>
    <m/>
    <m/>
    <m/>
    <x v="165"/>
    <x v="102"/>
    <s v="03"/>
    <s v="12"/>
    <s v="Q1"/>
    <s v="2020-Q1"/>
    <n v="1"/>
  </r>
  <r>
    <n v="167"/>
    <n v="3167"/>
    <d v="2020-04-19T00:00:00"/>
    <x v="7"/>
    <n v="19"/>
    <x v="18"/>
    <s v="Art"/>
    <s v="Evans"/>
    <s v="Col"/>
    <s v="B"/>
    <s v="25,26,27,28"/>
    <m/>
    <n v="0"/>
    <x v="1"/>
    <x v="2"/>
    <x v="1"/>
    <s v="Gift to donor of land"/>
    <s v="."/>
    <s v="."/>
    <s v="."/>
    <s v="."/>
    <s v="."/>
    <s v="."/>
    <s v="."/>
    <s v="."/>
    <s v=".-.-.-.-.-.-.-."/>
    <x v="107"/>
    <m/>
    <m/>
    <m/>
    <m/>
    <m/>
    <m/>
    <m/>
    <x v="166"/>
    <x v="103"/>
    <s v="04"/>
    <s v="19"/>
    <s v="Q2"/>
    <s v="2020-Q2"/>
    <n v="1"/>
  </r>
  <r>
    <n v="168"/>
    <n v="3168"/>
    <d v="2020-05-29T00:00:00"/>
    <x v="0"/>
    <n v="29"/>
    <x v="18"/>
    <s v="Michael"/>
    <s v="."/>
    <s v="Center"/>
    <s v="EE"/>
    <s v="16.4"/>
    <m/>
    <n v="0"/>
    <x v="1"/>
    <x v="0"/>
    <x v="0"/>
    <m/>
    <s v="."/>
    <s v="."/>
    <s v="."/>
    <s v="."/>
    <s v="."/>
    <s v="."/>
    <s v="."/>
    <s v="."/>
    <s v=".-.-.-.-.-.-.-."/>
    <x v="108"/>
    <m/>
    <m/>
    <m/>
    <m/>
    <m/>
    <m/>
    <m/>
    <x v="167"/>
    <x v="104"/>
    <s v="05"/>
    <s v="29"/>
    <s v="Q2"/>
    <s v="2020-Q2"/>
    <n v="1"/>
  </r>
  <r>
    <n v="169"/>
    <n v="3169"/>
    <d v="2020-05-29T00:00:00"/>
    <x v="0"/>
    <n v="29"/>
    <x v="18"/>
    <s v="Harold"/>
    <s v="Covill"/>
    <s v="Center"/>
    <s v="I"/>
    <s v="73.3"/>
    <m/>
    <n v="0"/>
    <x v="1"/>
    <x v="0"/>
    <x v="0"/>
    <m/>
    <s v="."/>
    <s v="."/>
    <s v="."/>
    <s v="."/>
    <s v="."/>
    <s v="."/>
    <s v="."/>
    <s v="."/>
    <s v=".-.-.-.-.-.-.-."/>
    <x v="109"/>
    <m/>
    <m/>
    <m/>
    <m/>
    <m/>
    <m/>
    <m/>
    <x v="168"/>
    <x v="104"/>
    <s v="05"/>
    <s v="29"/>
    <s v="Q2"/>
    <s v="2020-Q2"/>
    <n v="1"/>
  </r>
  <r>
    <n v="170"/>
    <n v="3170"/>
    <d v="2020-06-24T00:00:00"/>
    <x v="5"/>
    <n v="24"/>
    <x v="18"/>
    <s v="Aileen"/>
    <s v="York"/>
    <s v="Col"/>
    <s v="B"/>
    <s v="3"/>
    <s v="1"/>
    <n v="2500"/>
    <x v="8"/>
    <x v="0"/>
    <x v="0"/>
    <m/>
    <s v="."/>
    <s v="."/>
    <s v="."/>
    <s v="."/>
    <s v="."/>
    <s v="."/>
    <s v="."/>
    <s v="."/>
    <s v=".-.-.-.-.-.-.-."/>
    <x v="110"/>
    <m/>
    <m/>
    <m/>
    <m/>
    <m/>
    <m/>
    <m/>
    <x v="169"/>
    <x v="105"/>
    <s v="06"/>
    <s v="24"/>
    <s v="Q2"/>
    <s v="2020-Q2"/>
    <n v="1"/>
  </r>
  <r>
    <n v="171"/>
    <n v="3171"/>
    <d v="2020-06-24T00:00:00"/>
    <x v="5"/>
    <n v="24"/>
    <x v="18"/>
    <s v="Aileen"/>
    <s v="York"/>
    <s v="West"/>
    <s v="I"/>
    <s v="6"/>
    <s v="1"/>
    <n v="2500"/>
    <x v="8"/>
    <x v="0"/>
    <x v="0"/>
    <m/>
    <s v="."/>
    <s v="."/>
    <s v="."/>
    <s v="."/>
    <s v="."/>
    <s v="."/>
    <s v="."/>
    <s v="."/>
    <s v=".-.-.-.-.-.-.-."/>
    <x v="110"/>
    <m/>
    <m/>
    <m/>
    <m/>
    <m/>
    <m/>
    <m/>
    <x v="170"/>
    <x v="105"/>
    <s v="06"/>
    <s v="24"/>
    <s v="Q2"/>
    <s v="2020-Q2"/>
    <n v="1"/>
  </r>
  <r>
    <n v="172"/>
    <n v="3172"/>
    <d v="2020-06-24T00:00:00"/>
    <x v="5"/>
    <n v="24"/>
    <x v="18"/>
    <s v="Aileen"/>
    <s v="York"/>
    <s v="West"/>
    <s v="I"/>
    <s v="7"/>
    <s v="1"/>
    <n v="2500"/>
    <x v="8"/>
    <x v="0"/>
    <x v="0"/>
    <m/>
    <s v="."/>
    <s v="."/>
    <s v="."/>
    <s v="."/>
    <s v="."/>
    <s v="."/>
    <s v="."/>
    <s v="."/>
    <s v=".-.-.-.-.-.-.-."/>
    <x v="110"/>
    <m/>
    <m/>
    <m/>
    <m/>
    <m/>
    <m/>
    <m/>
    <x v="171"/>
    <x v="105"/>
    <s v="06"/>
    <s v="24"/>
    <s v="Q2"/>
    <s v="2020-Q2"/>
    <n v="1"/>
  </r>
  <r>
    <n v="173"/>
    <n v="3173"/>
    <d v="2020-07-27T00:00:00"/>
    <x v="2"/>
    <n v="27"/>
    <x v="18"/>
    <s v="Ernest"/>
    <s v="Hansen"/>
    <s v="Center"/>
    <s v="DD"/>
    <s v="44.1"/>
    <m/>
    <n v="2500"/>
    <x v="8"/>
    <x v="0"/>
    <x v="0"/>
    <m/>
    <s v="."/>
    <s v="."/>
    <s v="."/>
    <s v="."/>
    <s v="."/>
    <s v="."/>
    <s v="."/>
    <s v="."/>
    <s v=".-.-.-.-.-.-.-."/>
    <x v="111"/>
    <m/>
    <m/>
    <m/>
    <m/>
    <m/>
    <m/>
    <m/>
    <x v="172"/>
    <x v="106"/>
    <s v="07"/>
    <s v="27"/>
    <s v="Q3"/>
    <s v="2020-Q3"/>
    <n v="1"/>
  </r>
  <r>
    <n v="174"/>
    <n v="3174"/>
    <d v="2020-07-27T00:00:00"/>
    <x v="2"/>
    <n v="27"/>
    <x v="18"/>
    <s v="Ernest"/>
    <s v="Hansen"/>
    <s v="Center"/>
    <s v="DD"/>
    <s v="45.1"/>
    <m/>
    <n v="2500"/>
    <x v="8"/>
    <x v="0"/>
    <x v="0"/>
    <m/>
    <s v="."/>
    <s v="."/>
    <s v="."/>
    <s v="."/>
    <s v="."/>
    <s v="."/>
    <s v="."/>
    <s v="."/>
    <s v=".-.-.-.-.-.-.-."/>
    <x v="111"/>
    <m/>
    <m/>
    <m/>
    <m/>
    <m/>
    <m/>
    <m/>
    <x v="173"/>
    <x v="106"/>
    <s v="07"/>
    <s v="27"/>
    <s v="Q3"/>
    <s v="2020-Q3"/>
    <n v="1"/>
  </r>
  <r>
    <n v="175"/>
    <n v="3175"/>
    <d v="2020-09-24T00:00:00"/>
    <x v="6"/>
    <n v="24"/>
    <x v="18"/>
    <s v="Debbie"/>
    <s v="Woodin"/>
    <s v="Center"/>
    <s v="."/>
    <s v="."/>
    <m/>
    <n v="0"/>
    <x v="1"/>
    <x v="1"/>
    <x v="0"/>
    <m/>
    <s v="."/>
    <s v="."/>
    <s v="."/>
    <s v="."/>
    <s v="."/>
    <s v="."/>
    <s v="."/>
    <s v="."/>
    <s v=".-.-.-.-.-.-.-."/>
    <x v="112"/>
    <m/>
    <m/>
    <m/>
    <m/>
    <m/>
    <m/>
    <m/>
    <x v="174"/>
    <x v="107"/>
    <s v="09"/>
    <s v="24"/>
    <s v="Q3"/>
    <s v="2020-Q3"/>
    <n v="1"/>
  </r>
  <r>
    <n v="176"/>
    <n v="3176"/>
    <d v="2020-11-02T00:00:00"/>
    <x v="4"/>
    <n v="2"/>
    <x v="18"/>
    <s v="Frank"/>
    <s v="Dobosh"/>
    <s v="West"/>
    <s v="B"/>
    <s v="68.2"/>
    <m/>
    <n v="0"/>
    <x v="1"/>
    <x v="0"/>
    <x v="1"/>
    <s v="map says Kimberly curran"/>
    <s v="."/>
    <s v="."/>
    <s v="."/>
    <s v="."/>
    <s v="."/>
    <s v="."/>
    <s v="."/>
    <s v="."/>
    <s v=".-.-.-.-.-.-.-."/>
    <x v="113"/>
    <m/>
    <m/>
    <m/>
    <m/>
    <m/>
    <m/>
    <m/>
    <x v="175"/>
    <x v="108"/>
    <s v="11"/>
    <s v="02"/>
    <s v="Q4"/>
    <s v="2020-Q4"/>
    <n v="1"/>
  </r>
  <r>
    <n v="177"/>
    <n v="3177"/>
    <d v="2020-11-30T00:00:00"/>
    <x v="4"/>
    <n v="30"/>
    <x v="18"/>
    <s v="Fred"/>
    <s v="Busch"/>
    <s v="West"/>
    <s v="E"/>
    <s v="67.1"/>
    <m/>
    <n v="2500"/>
    <x v="8"/>
    <x v="0"/>
    <x v="0"/>
    <m/>
    <s v="."/>
    <s v="."/>
    <s v="."/>
    <s v="."/>
    <s v="."/>
    <s v="."/>
    <s v="."/>
    <s v="."/>
    <s v=".-.-.-.-.-.-.-."/>
    <x v="114"/>
    <m/>
    <m/>
    <m/>
    <m/>
    <m/>
    <m/>
    <m/>
    <x v="176"/>
    <x v="109"/>
    <s v="11"/>
    <s v="30"/>
    <s v="Q4"/>
    <s v="2020-Q4"/>
    <n v="1"/>
  </r>
  <r>
    <n v="178"/>
    <n v="3178"/>
    <d v="2020-11-30T00:00:00"/>
    <x v="4"/>
    <n v="30"/>
    <x v="18"/>
    <s v="Fred"/>
    <s v="Busch"/>
    <s v="West"/>
    <s v="E"/>
    <s v="67.2"/>
    <m/>
    <n v="450"/>
    <x v="9"/>
    <x v="0"/>
    <x v="0"/>
    <m/>
    <s v="."/>
    <s v="."/>
    <s v="."/>
    <s v="."/>
    <s v="."/>
    <s v="."/>
    <s v="."/>
    <s v="."/>
    <s v=".-.-.-.-.-.-.-."/>
    <x v="114"/>
    <m/>
    <m/>
    <m/>
    <m/>
    <m/>
    <m/>
    <m/>
    <x v="177"/>
    <x v="109"/>
    <s v="11"/>
    <s v="30"/>
    <s v="Q4"/>
    <s v="2020-Q4"/>
    <n v="1"/>
  </r>
  <r>
    <n v="179"/>
    <n v="3179"/>
    <d v="2020-11-30T00:00:00"/>
    <x v="4"/>
    <n v="30"/>
    <x v="18"/>
    <s v="Fred"/>
    <s v="Busch"/>
    <s v="West"/>
    <s v="E"/>
    <s v="67.3"/>
    <m/>
    <n v="450"/>
    <x v="9"/>
    <x v="0"/>
    <x v="0"/>
    <m/>
    <s v="."/>
    <s v="."/>
    <s v="."/>
    <s v="."/>
    <s v="."/>
    <s v="."/>
    <s v="."/>
    <s v="."/>
    <s v=".-.-.-.-.-.-.-."/>
    <x v="114"/>
    <m/>
    <m/>
    <m/>
    <m/>
    <m/>
    <m/>
    <m/>
    <x v="178"/>
    <x v="109"/>
    <s v="11"/>
    <s v="30"/>
    <s v="Q4"/>
    <s v="2020-Q4"/>
    <n v="1"/>
  </r>
  <r>
    <n v="180"/>
    <n v="3180"/>
    <d v="2021-01-04T00:00:00"/>
    <x v="9"/>
    <n v="4"/>
    <x v="19"/>
    <s v="Pam"/>
    <s v="Beekman"/>
    <s v="Front"/>
    <s v="I"/>
    <s v="."/>
    <m/>
    <n v="0"/>
    <x v="1"/>
    <x v="1"/>
    <x v="0"/>
    <m/>
    <s v="."/>
    <s v="."/>
    <s v="."/>
    <s v="."/>
    <s v="."/>
    <s v="."/>
    <s v="."/>
    <s v="."/>
    <s v=".-.-.-.-.-.-.-."/>
    <x v="115"/>
    <m/>
    <m/>
    <m/>
    <m/>
    <m/>
    <m/>
    <m/>
    <x v="179"/>
    <x v="110"/>
    <s v="01"/>
    <s v="04"/>
    <s v="Q1"/>
    <s v="2021-Q1"/>
    <n v="1"/>
  </r>
  <r>
    <n v="181"/>
    <n v="3181"/>
    <d v="2021-01-27T00:00:00"/>
    <x v="9"/>
    <n v="27"/>
    <x v="19"/>
    <s v="Frank"/>
    <s v="Dobosh"/>
    <s v="West"/>
    <s v="B"/>
    <s v="69.1"/>
    <m/>
    <n v="0"/>
    <x v="1"/>
    <x v="0"/>
    <x v="0"/>
    <m/>
    <s v="."/>
    <s v="."/>
    <s v="."/>
    <s v="."/>
    <s v="."/>
    <s v="."/>
    <s v="."/>
    <s v="."/>
    <s v=".-.-.-.-.-.-.-."/>
    <x v="113"/>
    <m/>
    <m/>
    <m/>
    <m/>
    <m/>
    <m/>
    <m/>
    <x v="180"/>
    <x v="111"/>
    <s v="01"/>
    <s v="27"/>
    <s v="Q1"/>
    <s v="2021-Q1"/>
    <n v="1"/>
  </r>
  <r>
    <n v="182"/>
    <n v="3182"/>
    <d v="2021-03-26T00:00:00"/>
    <x v="12"/>
    <n v="26"/>
    <x v="19"/>
    <s v="Ines"/>
    <s v="Graziola"/>
    <s v="West"/>
    <s v="K"/>
    <s v="36.1"/>
    <m/>
    <n v="2500"/>
    <x v="8"/>
    <x v="0"/>
    <x v="1"/>
    <s v="not on map"/>
    <s v="."/>
    <s v="."/>
    <s v="."/>
    <s v="."/>
    <s v="."/>
    <s v="."/>
    <s v="."/>
    <s v="."/>
    <s v=".-.-.-.-.-.-.-."/>
    <x v="116"/>
    <m/>
    <m/>
    <m/>
    <m/>
    <m/>
    <m/>
    <m/>
    <x v="181"/>
    <x v="112"/>
    <s v="03"/>
    <s v="26"/>
    <s v="Q1"/>
    <s v="2021-Q1"/>
    <n v="1"/>
  </r>
  <r>
    <n v="183"/>
    <n v="3183"/>
    <d v="2021-03-26T00:00:00"/>
    <x v="12"/>
    <n v="26"/>
    <x v="19"/>
    <s v="Ines"/>
    <s v="Graziola"/>
    <s v="West"/>
    <s v="K"/>
    <s v="37.1"/>
    <m/>
    <n v="2500"/>
    <x v="8"/>
    <x v="0"/>
    <x v="1"/>
    <s v="not on map"/>
    <s v="."/>
    <s v="."/>
    <s v="."/>
    <s v="."/>
    <s v="."/>
    <s v="."/>
    <s v="."/>
    <s v="."/>
    <s v=".-.-.-.-.-.-.-."/>
    <x v="116"/>
    <m/>
    <m/>
    <m/>
    <m/>
    <m/>
    <m/>
    <m/>
    <x v="182"/>
    <x v="112"/>
    <s v="03"/>
    <s v="26"/>
    <s v="Q1"/>
    <s v="2021-Q1"/>
    <n v="1"/>
  </r>
  <r>
    <n v="184"/>
    <n v="3184"/>
    <d v="2021-04-27T00:00:00"/>
    <x v="7"/>
    <n v="27"/>
    <x v="19"/>
    <s v="Gary+Elizabeth"/>
    <s v="Keller"/>
    <s v="Center"/>
    <s v="DD"/>
    <s v="55.1"/>
    <m/>
    <n v="2500"/>
    <x v="8"/>
    <x v="0"/>
    <x v="0"/>
    <m/>
    <s v="."/>
    <s v="."/>
    <s v="."/>
    <s v="."/>
    <s v="."/>
    <s v="."/>
    <s v="."/>
    <s v="."/>
    <s v=".-.-.-.-.-.-.-."/>
    <x v="117"/>
    <m/>
    <m/>
    <m/>
    <m/>
    <m/>
    <m/>
    <m/>
    <x v="183"/>
    <x v="113"/>
    <s v="04"/>
    <s v="27"/>
    <s v="Q2"/>
    <s v="2021-Q2"/>
    <n v="1"/>
  </r>
  <r>
    <n v="185"/>
    <n v="3185"/>
    <d v="2021-04-27T00:00:00"/>
    <x v="7"/>
    <n v="27"/>
    <x v="19"/>
    <s v="Gary+Elizabeth"/>
    <s v="Keller"/>
    <s v="Center"/>
    <s v="DD"/>
    <s v="54."/>
    <m/>
    <n v="2500"/>
    <x v="8"/>
    <x v="0"/>
    <x v="0"/>
    <m/>
    <s v="."/>
    <s v="."/>
    <s v="."/>
    <s v="."/>
    <s v="."/>
    <s v="."/>
    <s v="."/>
    <s v="."/>
    <s v=".-.-.-.-.-.-.-."/>
    <x v="117"/>
    <m/>
    <m/>
    <m/>
    <m/>
    <m/>
    <m/>
    <m/>
    <x v="184"/>
    <x v="113"/>
    <s v="04"/>
    <s v="27"/>
    <s v="Q2"/>
    <s v="2021-Q2"/>
    <n v="1"/>
  </r>
  <r>
    <n v="186"/>
    <n v="3186"/>
    <d v="2021-04-27T00:00:00"/>
    <x v="7"/>
    <n v="27"/>
    <x v="19"/>
    <s v="Gary+Elizabeth"/>
    <s v="Keller"/>
    <s v="Center"/>
    <s v="DD"/>
    <s v="53"/>
    <m/>
    <n v="2500"/>
    <x v="8"/>
    <x v="0"/>
    <x v="0"/>
    <m/>
    <s v="."/>
    <s v="."/>
    <s v="."/>
    <s v="."/>
    <s v="."/>
    <s v="."/>
    <s v="."/>
    <s v="."/>
    <s v=".-.-.-.-.-.-.-."/>
    <x v="117"/>
    <m/>
    <m/>
    <m/>
    <m/>
    <m/>
    <m/>
    <m/>
    <x v="185"/>
    <x v="113"/>
    <s v="04"/>
    <s v="27"/>
    <s v="Q2"/>
    <s v="2021-Q2"/>
    <n v="1"/>
  </r>
  <r>
    <n v="187"/>
    <n v="3187"/>
    <d v="2021-06-10T00:00:00"/>
    <x v="5"/>
    <n v="10"/>
    <x v="19"/>
    <s v="Laurie"/>
    <s v="Dobosh"/>
    <s v="West"/>
    <s v="B"/>
    <s v="69.2"/>
    <m/>
    <n v="0"/>
    <x v="1"/>
    <x v="0"/>
    <x v="1"/>
    <s v="first name?"/>
    <s v="."/>
    <s v="."/>
    <s v="."/>
    <s v="."/>
    <s v="."/>
    <s v="."/>
    <s v="."/>
    <s v="."/>
    <s v=".-.-.-.-.-.-.-."/>
    <x v="118"/>
    <m/>
    <m/>
    <m/>
    <m/>
    <m/>
    <m/>
    <m/>
    <x v="186"/>
    <x v="114"/>
    <s v="06"/>
    <s v="10"/>
    <s v="Q2"/>
    <s v="2021-Q2"/>
    <n v="1"/>
  </r>
  <r>
    <n v="188"/>
    <n v="3188"/>
    <d v="2021-08-07T00:00:00"/>
    <x v="8"/>
    <n v="7"/>
    <x v="19"/>
    <s v="Carole"/>
    <s v="McQuillan"/>
    <s v="West"/>
    <s v="I"/>
    <s v="17.2"/>
    <m/>
    <n v="2500"/>
    <x v="8"/>
    <x v="0"/>
    <x v="1"/>
    <s v="not on map; no location in book"/>
    <s v="."/>
    <s v="."/>
    <s v="."/>
    <s v="."/>
    <s v="."/>
    <s v="."/>
    <s v="."/>
    <s v="."/>
    <s v=".-.-.-.-.-.-.-."/>
    <x v="119"/>
    <m/>
    <m/>
    <m/>
    <m/>
    <m/>
    <m/>
    <m/>
    <x v="187"/>
    <x v="115"/>
    <s v="08"/>
    <s v="07"/>
    <s v="Q3"/>
    <s v="2021-Q3"/>
    <n v="1"/>
  </r>
  <r>
    <n v="189"/>
    <n v="3189"/>
    <d v="2021-08-07T00:00:00"/>
    <x v="8"/>
    <n v="7"/>
    <x v="19"/>
    <s v="Carole"/>
    <s v="McQuillan"/>
    <s v="."/>
    <s v="."/>
    <s v="."/>
    <m/>
    <n v="500"/>
    <x v="10"/>
    <x v="1"/>
    <x v="1"/>
    <s v="not on map; no location in book"/>
    <s v="."/>
    <s v="."/>
    <s v="."/>
    <s v="."/>
    <s v="."/>
    <s v="."/>
    <s v="."/>
    <s v="."/>
    <s v=".-.-.-.-.-.-.-."/>
    <x v="119"/>
    <m/>
    <m/>
    <m/>
    <m/>
    <m/>
    <m/>
    <m/>
    <x v="188"/>
    <x v="115"/>
    <s v="08"/>
    <s v="07"/>
    <s v="Q3"/>
    <s v="2021-Q3"/>
    <n v="1"/>
  </r>
  <r>
    <n v="190"/>
    <n v="3190"/>
    <d v="2021-08-09T00:00:00"/>
    <x v="8"/>
    <n v="9"/>
    <x v="19"/>
    <s v="Carole"/>
    <s v="McQuillan"/>
    <s v="."/>
    <s v="."/>
    <s v="."/>
    <m/>
    <n v="2500"/>
    <x v="8"/>
    <x v="1"/>
    <x v="1"/>
    <s v="not on map; no location in book"/>
    <s v="."/>
    <s v="."/>
    <s v="."/>
    <s v="."/>
    <s v="."/>
    <s v="."/>
    <s v="."/>
    <s v="."/>
    <s v=".-.-.-.-.-.-.-."/>
    <x v="119"/>
    <m/>
    <m/>
    <m/>
    <m/>
    <m/>
    <m/>
    <m/>
    <x v="189"/>
    <x v="116"/>
    <s v="08"/>
    <s v="09"/>
    <s v="Q3"/>
    <s v="2021-Q3"/>
    <n v="1"/>
  </r>
  <r>
    <n v="191"/>
    <n v="3191"/>
    <d v="2021-10-31T00:00:00"/>
    <x v="3"/>
    <n v="31"/>
    <x v="19"/>
    <s v="Debbie+Edward"/>
    <s v="Goodwin"/>
    <s v="Col"/>
    <s v="B"/>
    <s v="82.1"/>
    <m/>
    <n v="3000"/>
    <x v="3"/>
    <x v="0"/>
    <x v="0"/>
    <m/>
    <s v="."/>
    <s v="."/>
    <s v="."/>
    <s v="."/>
    <s v="."/>
    <s v="."/>
    <s v="."/>
    <s v="."/>
    <s v=".-.-.-.-.-.-.-."/>
    <x v="120"/>
    <m/>
    <m/>
    <m/>
    <m/>
    <m/>
    <m/>
    <m/>
    <x v="190"/>
    <x v="117"/>
    <s v="10"/>
    <s v="31"/>
    <s v="Q4"/>
    <s v="2021-Q4"/>
    <n v="1"/>
  </r>
  <r>
    <n v="192"/>
    <n v="3192"/>
    <d v="2021-10-31T00:00:00"/>
    <x v="3"/>
    <n v="31"/>
    <x v="19"/>
    <s v="Debbie+Edward"/>
    <s v="Goodwin"/>
    <s v="Col"/>
    <s v="B"/>
    <s v="82.2"/>
    <m/>
    <n v="0"/>
    <x v="1"/>
    <x v="0"/>
    <x v="0"/>
    <m/>
    <s v="."/>
    <s v="."/>
    <s v="."/>
    <s v="."/>
    <s v="."/>
    <s v="."/>
    <s v="."/>
    <s v="."/>
    <s v=".-.-.-.-.-.-.-."/>
    <x v="120"/>
    <m/>
    <m/>
    <m/>
    <m/>
    <m/>
    <m/>
    <m/>
    <x v="191"/>
    <x v="117"/>
    <s v="10"/>
    <s v="31"/>
    <s v="Q4"/>
    <s v="2021-Q4"/>
    <n v="1"/>
  </r>
  <r>
    <n v="193"/>
    <n v="3193"/>
    <d v="2021-10-31T00:00:00"/>
    <x v="3"/>
    <n v="31"/>
    <x v="19"/>
    <s v="Debbie+Edward"/>
    <s v="Goodwin"/>
    <s v="Col"/>
    <s v="."/>
    <s v="82.3"/>
    <m/>
    <n v="40"/>
    <x v="11"/>
    <x v="0"/>
    <x v="0"/>
    <m/>
    <s v="."/>
    <s v="."/>
    <s v="."/>
    <s v="."/>
    <s v="."/>
    <s v="."/>
    <s v="."/>
    <s v="."/>
    <s v=".-.-.-.-.-.-.-."/>
    <x v="120"/>
    <m/>
    <m/>
    <m/>
    <m/>
    <m/>
    <m/>
    <m/>
    <x v="192"/>
    <x v="117"/>
    <s v="10"/>
    <s v="31"/>
    <s v="Q4"/>
    <s v="2021-Q4"/>
    <n v="1"/>
  </r>
  <r>
    <n v="194"/>
    <n v="3194"/>
    <d v="2021-10-31T00:00:00"/>
    <x v="3"/>
    <n v="31"/>
    <x v="19"/>
    <s v="Debbie+Edward"/>
    <s v="Goodwin"/>
    <s v="Col"/>
    <s v="B"/>
    <s v="82.4"/>
    <m/>
    <n v="0"/>
    <x v="1"/>
    <x v="0"/>
    <x v="0"/>
    <m/>
    <s v="."/>
    <s v="."/>
    <s v="."/>
    <s v="."/>
    <s v="."/>
    <s v="."/>
    <s v="."/>
    <s v="."/>
    <s v=".-.-.-.-.-.-.-."/>
    <x v="120"/>
    <m/>
    <m/>
    <m/>
    <m/>
    <m/>
    <m/>
    <m/>
    <x v="193"/>
    <x v="117"/>
    <s v="10"/>
    <s v="31"/>
    <s v="Q4"/>
    <s v="2021-Q4"/>
    <n v="1"/>
  </r>
  <r>
    <n v="195"/>
    <n v="3195"/>
    <d v="2022-05-05T00:00:00"/>
    <x v="0"/>
    <n v="5"/>
    <x v="20"/>
    <s v="Tracy"/>
    <s v="Chisholm"/>
    <s v="Col"/>
    <s v="B"/>
    <s v="43.1"/>
    <m/>
    <n v="3000"/>
    <x v="3"/>
    <x v="0"/>
    <x v="0"/>
    <m/>
    <s v="."/>
    <s v="."/>
    <s v="."/>
    <s v="."/>
    <s v="."/>
    <s v="."/>
    <s v="."/>
    <s v="."/>
    <s v=".-.-.-.-.-.-.-."/>
    <x v="121"/>
    <m/>
    <m/>
    <m/>
    <m/>
    <m/>
    <m/>
    <m/>
    <x v="194"/>
    <x v="118"/>
    <s v="05"/>
    <s v="05"/>
    <s v="Q2"/>
    <s v="2022-Q2"/>
    <n v="1"/>
  </r>
  <r>
    <n v="196"/>
    <n v="3196"/>
    <d v="2022-05-05T00:00:00"/>
    <x v="0"/>
    <n v="5"/>
    <x v="20"/>
    <s v="Tracy"/>
    <s v="Chisholm"/>
    <s v="Col"/>
    <s v="B"/>
    <s v="43.2"/>
    <m/>
    <n v="1000"/>
    <x v="2"/>
    <x v="0"/>
    <x v="0"/>
    <m/>
    <s v="."/>
    <s v="."/>
    <s v="."/>
    <s v="."/>
    <s v="."/>
    <s v="."/>
    <s v="."/>
    <s v="."/>
    <s v=".-.-.-.-.-.-.-."/>
    <x v="121"/>
    <m/>
    <m/>
    <m/>
    <m/>
    <m/>
    <m/>
    <m/>
    <x v="195"/>
    <x v="118"/>
    <s v="05"/>
    <s v="05"/>
    <s v="Q2"/>
    <s v="2022-Q2"/>
    <n v="1"/>
  </r>
  <r>
    <n v="197"/>
    <n v="3197"/>
    <m/>
    <x v="1"/>
    <s v="."/>
    <x v="1"/>
    <s v="Tracy"/>
    <s v="Chisholm"/>
    <s v="Col"/>
    <s v="B"/>
    <s v="43.3"/>
    <m/>
    <n v="1000"/>
    <x v="2"/>
    <x v="0"/>
    <x v="1"/>
    <s v="void"/>
    <s v="."/>
    <s v="."/>
    <s v="."/>
    <s v="."/>
    <s v="."/>
    <s v="."/>
    <s v="."/>
    <s v="."/>
    <s v=".-.-.-.-.-.-.-."/>
    <x v="121"/>
    <m/>
    <m/>
    <m/>
    <m/>
    <m/>
    <m/>
    <m/>
    <x v="196"/>
    <x v="3"/>
    <s v="."/>
    <s v="."/>
    <s v="."/>
    <s v=".-."/>
    <n v="1"/>
  </r>
  <r>
    <n v="198"/>
    <n v="3198"/>
    <m/>
    <x v="1"/>
    <s v="."/>
    <x v="1"/>
    <s v="Tracy"/>
    <s v="Chisholm"/>
    <s v="Col"/>
    <s v="."/>
    <s v="43.4"/>
    <m/>
    <n v="1000"/>
    <x v="2"/>
    <x v="0"/>
    <x v="1"/>
    <s v="void"/>
    <s v="."/>
    <s v="."/>
    <s v="."/>
    <s v="."/>
    <s v="."/>
    <s v="."/>
    <s v="."/>
    <s v="."/>
    <s v=".-.-.-.-.-.-.-."/>
    <x v="121"/>
    <m/>
    <m/>
    <m/>
    <m/>
    <m/>
    <m/>
    <m/>
    <x v="197"/>
    <x v="3"/>
    <s v="."/>
    <s v="."/>
    <s v="."/>
    <s v=".-."/>
    <n v="1"/>
  </r>
  <r>
    <n v="199"/>
    <n v="3199"/>
    <m/>
    <x v="1"/>
    <s v="."/>
    <x v="1"/>
    <s v="."/>
    <s v="."/>
    <s v="."/>
    <s v="."/>
    <s v="."/>
    <m/>
    <m/>
    <x v="1"/>
    <x v="1"/>
    <x v="1"/>
    <s v="void"/>
    <s v="."/>
    <s v="."/>
    <s v="."/>
    <s v="."/>
    <s v="."/>
    <s v="."/>
    <s v="."/>
    <s v="."/>
    <s v=".-.-.-.-.-.-.-."/>
    <x v="3"/>
    <m/>
    <m/>
    <m/>
    <m/>
    <m/>
    <m/>
    <m/>
    <x v="198"/>
    <x v="3"/>
    <s v="."/>
    <s v="."/>
    <s v="."/>
    <s v=".-."/>
    <n v="1"/>
  </r>
  <r>
    <n v="200"/>
    <n v="3200"/>
    <d v="2017-01-11T00:00:00"/>
    <x v="9"/>
    <n v="11"/>
    <x v="15"/>
    <s v="Paul"/>
    <s v="Buscemi"/>
    <s v="West"/>
    <s v="C"/>
    <s v="11"/>
    <m/>
    <m/>
    <x v="1"/>
    <x v="0"/>
    <x v="1"/>
    <s v="replacement for certificate 3014 11-7-2003; orig lost;see #2019"/>
    <s v="."/>
    <s v="."/>
    <s v="."/>
    <s v="."/>
    <s v="."/>
    <s v="."/>
    <s v="."/>
    <s v="."/>
    <s v=".-.-.-.-.-.-.-."/>
    <x v="122"/>
    <m/>
    <m/>
    <m/>
    <m/>
    <m/>
    <m/>
    <m/>
    <x v="199"/>
    <x v="119"/>
    <s v="01"/>
    <s v="11"/>
    <s v="Q1"/>
    <s v="2017-Q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5ADD32-67D2-406E-BBA8-0480732D63DB}" name="PivotTable1" cacheId="0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gridDropZones="1" multipleFieldFilters="0">
  <location ref="A3:I226" firstHeaderRow="1" firstDataRow="2" firstDataCol="7"/>
  <pivotFields count="41">
    <pivotField compact="0" outline="0" showAll="0"/>
    <pivotField compact="0" outline="0" showAll="0"/>
    <pivotField compact="0" outline="0" showAll="0"/>
    <pivotField compact="0" outline="0" showAll="0" defaultSubtotal="0">
      <items count="13">
        <item x="9"/>
        <item x="11"/>
        <item x="12"/>
        <item x="7"/>
        <item x="0"/>
        <item x="5"/>
        <item x="2"/>
        <item x="8"/>
        <item x="6"/>
        <item x="3"/>
        <item x="4"/>
        <item x="10"/>
        <item x="1"/>
      </items>
    </pivotField>
    <pivotField compact="0" outline="0" showAll="0"/>
    <pivotField axis="axisRow" compact="0" outline="0" showAll="0">
      <items count="22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Row" compact="0" numFmtId="164" outline="0" showAll="0" defaultSubtotal="0">
      <items count="12">
        <item x="1"/>
        <item x="11"/>
        <item x="9"/>
        <item x="10"/>
        <item x="0"/>
        <item x="2"/>
        <item x="5"/>
        <item x="4"/>
        <item x="8"/>
        <item x="3"/>
        <item x="7"/>
        <item x="6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3">
        <item x="3"/>
        <item x="110"/>
        <item x="68"/>
        <item x="5"/>
        <item n="Alice Humphrey Lund" x="45"/>
        <item x="28"/>
        <item x="40"/>
        <item x="54"/>
        <item x="56"/>
        <item x="63"/>
        <item x="107"/>
        <item x="53"/>
        <item x="72"/>
        <item x="100"/>
        <item x="19"/>
        <item n="Anthony Candela" x="6"/>
        <item x="11"/>
        <item x="119"/>
        <item x="97"/>
        <item x="35"/>
        <item x="90"/>
        <item x="55"/>
        <item n="Claire L. Frisbie" x="69"/>
        <item x="76"/>
        <item x="94"/>
        <item x="77"/>
        <item x="95"/>
        <item x="30"/>
        <item x="39"/>
        <item x="109"/>
        <item x="17"/>
        <item x="103"/>
        <item x="34"/>
        <item x="112"/>
        <item x="120"/>
        <item n="Debra Pomroy" x="1"/>
        <item x="73"/>
        <item n="Donald Mann, Sr" x="67"/>
        <item n="Donald McGuinnis" x="22"/>
        <item x="38"/>
        <item n="E&amp;M Bertilson" x="14"/>
        <item x="24"/>
        <item x="70"/>
        <item x="29"/>
        <item x="111"/>
        <item x="113"/>
        <item x="114"/>
        <item x="43"/>
        <item x="117"/>
        <item x="23"/>
        <item x="59"/>
        <item x="66"/>
        <item x="92"/>
        <item x="82"/>
        <item x="116"/>
        <item x="96"/>
        <item x="8"/>
        <item x="18"/>
        <item x="50"/>
        <item x="99"/>
        <item x="80"/>
        <item x="2"/>
        <item x="12"/>
        <item x="51"/>
        <item x="86"/>
        <item x="37"/>
        <item x="98"/>
        <item x="57"/>
        <item x="93"/>
        <item x="91"/>
        <item x="46"/>
        <item x="89"/>
        <item x="104"/>
        <item x="74"/>
        <item x="105"/>
        <item x="41"/>
        <item x="65"/>
        <item x="33"/>
        <item x="81"/>
        <item x="52"/>
        <item x="88"/>
        <item x="32"/>
        <item x="85"/>
        <item x="108"/>
        <item x="84"/>
        <item x="62"/>
        <item x="64"/>
        <item x="21"/>
        <item x="44"/>
        <item x="115"/>
        <item x="79"/>
        <item x="122"/>
        <item x="75"/>
        <item x="9"/>
        <item x="10"/>
        <item x="101"/>
        <item x="47"/>
        <item x="15"/>
        <item x="102"/>
        <item x="87"/>
        <item x="20"/>
        <item x="16"/>
        <item x="0"/>
        <item x="71"/>
        <item x="83"/>
        <item x="49"/>
        <item x="78"/>
        <item x="106"/>
        <item x="26"/>
        <item x="27"/>
        <item x="7"/>
        <item x="25"/>
        <item x="13"/>
        <item x="60"/>
        <item x="61"/>
        <item x="121"/>
        <item n="Valentina Setti" x="31"/>
        <item x="36"/>
        <item x="48"/>
        <item x="42"/>
        <item x="58"/>
        <item x="4"/>
        <item x="118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00">
        <item n="3001-West-A-77.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n="3021-West-B-37.2"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n="3069-West-C-4."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n="3086-West-D-48."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n="3120-West-C-54,E-55,E-56." x="119"/>
        <item x="120"/>
        <item n="3122-West-I-21, 22."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n="3141-Col-A-3.1,2,3" x="140"/>
        <item n="3142-West-I-10." x="141"/>
        <item n="3143-West-I-11."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n="3189-West-I-17.3" x="188"/>
        <item n="3190-West-I-17.1" x="189"/>
        <item x="190"/>
        <item x="191"/>
        <item n="3193-Col-B-82.3." x="192"/>
        <item x="193"/>
        <item n="3195-Col-B-46.1." x="194"/>
        <item n="3196-Col-B-46.2." x="195"/>
        <item x="196"/>
        <item x="197"/>
        <item x="198"/>
        <item x="199"/>
      </items>
    </pivotField>
    <pivotField axis="axisRow" compact="0" outline="0" showAll="0" defaultSubtotal="0">
      <items count="120">
        <item x="3"/>
        <item x="0"/>
        <item x="1"/>
        <item x="2"/>
        <item x="4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0"/>
        <item x="42"/>
        <item x="43"/>
        <item x="44"/>
        <item x="45"/>
        <item x="54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60"/>
        <item x="59"/>
        <item x="61"/>
        <item x="62"/>
        <item x="63"/>
        <item x="64"/>
        <item x="65"/>
        <item x="67"/>
        <item x="66"/>
        <item x="69"/>
        <item x="68"/>
        <item x="70"/>
        <item x="71"/>
        <item x="72"/>
        <item x="73"/>
        <item x="74"/>
        <item x="75"/>
        <item x="76"/>
        <item x="78"/>
        <item x="77"/>
        <item x="79"/>
        <item x="80"/>
        <item x="81"/>
        <item x="82"/>
        <item x="83"/>
        <item x="119"/>
        <item x="84"/>
        <item x="85"/>
        <item x="86"/>
        <item x="87"/>
        <item x="88"/>
        <item x="90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7">
    <field x="5"/>
    <field x="14"/>
    <field x="13"/>
    <field x="34"/>
    <field x="26"/>
    <field x="15"/>
    <field x="35"/>
  </rowFields>
  <rowItems count="222">
    <i>
      <x/>
      <x/>
      <x v="4"/>
      <x/>
      <x v="102"/>
      <x/>
      <x v="1"/>
    </i>
    <i r="3">
      <x v="1"/>
      <x v="35"/>
      <x/>
      <x v="2"/>
    </i>
    <i r="3">
      <x v="2"/>
      <x v="35"/>
      <x/>
      <x v="2"/>
    </i>
    <i r="3">
      <x v="3"/>
      <x v="61"/>
      <x/>
      <x v="3"/>
    </i>
    <i r="3">
      <x v="4"/>
      <x v="61"/>
      <x/>
      <x v="3"/>
    </i>
    <i r="3">
      <x v="5"/>
      <x v="61"/>
      <x/>
      <x v="3"/>
    </i>
    <i r="3">
      <x v="6"/>
      <x v="61"/>
      <x/>
      <x v="3"/>
    </i>
    <i r="3">
      <x v="8"/>
      <x v="121"/>
      <x/>
      <x v="4"/>
    </i>
    <i r="3">
      <x v="9"/>
      <x v="121"/>
      <x/>
      <x v="4"/>
    </i>
    <i r="3">
      <x v="10"/>
      <x v="3"/>
      <x/>
      <x v="5"/>
    </i>
    <i r="3">
      <x v="11"/>
      <x v="15"/>
      <x/>
      <x v="6"/>
    </i>
    <i r="3">
      <x v="12"/>
      <x v="15"/>
      <x/>
      <x v="6"/>
    </i>
    <i r="3">
      <x v="13"/>
      <x v="110"/>
      <x/>
      <x v="8"/>
    </i>
    <i r="3">
      <x v="14"/>
      <x v="110"/>
      <x/>
      <x v="8"/>
    </i>
    <i r="3">
      <x v="15"/>
      <x v="56"/>
      <x/>
      <x v="8"/>
    </i>
    <i r="3">
      <x v="16"/>
      <x v="56"/>
      <x/>
      <x v="8"/>
    </i>
    <i r="3">
      <x v="17"/>
      <x v="93"/>
      <x/>
      <x v="7"/>
    </i>
    <i r="3">
      <x v="18"/>
      <x v="94"/>
      <x/>
      <x v="7"/>
    </i>
    <i r="3">
      <x v="19"/>
      <x v="16"/>
      <x v="1"/>
      <x v="9"/>
    </i>
    <i t="default">
      <x/>
    </i>
    <i>
      <x v="1"/>
      <x/>
      <x v="4"/>
      <x v="20"/>
      <x v="62"/>
      <x/>
      <x v="10"/>
    </i>
    <i r="3">
      <x v="21"/>
      <x v="62"/>
      <x/>
      <x v="10"/>
    </i>
    <i r="3">
      <x v="22"/>
      <x v="112"/>
      <x/>
      <x v="11"/>
    </i>
    <i r="3">
      <x v="23"/>
      <x v="112"/>
      <x/>
      <x v="11"/>
    </i>
    <i r="3">
      <x v="24"/>
      <x v="40"/>
      <x v="1"/>
      <x v="12"/>
    </i>
    <i r="3">
      <x v="25"/>
      <x v="40"/>
      <x v="1"/>
      <x v="12"/>
    </i>
    <i r="3">
      <x v="26"/>
      <x v="40"/>
      <x v="1"/>
      <x v="12"/>
    </i>
    <i r="3">
      <x v="27"/>
      <x v="97"/>
      <x/>
      <x v="13"/>
    </i>
    <i r="3">
      <x v="28"/>
      <x v="97"/>
      <x v="1"/>
      <x v="13"/>
    </i>
    <i r="3">
      <x v="29"/>
      <x v="101"/>
      <x/>
      <x v="14"/>
    </i>
    <i r="3">
      <x v="30"/>
      <x v="30"/>
      <x/>
      <x v="15"/>
    </i>
    <i r="3">
      <x v="31"/>
      <x v="30"/>
      <x/>
      <x v="15"/>
    </i>
    <i r="3">
      <x v="32"/>
      <x v="30"/>
      <x/>
      <x v="15"/>
    </i>
    <i r="3">
      <x v="33"/>
      <x v="30"/>
      <x/>
      <x v="15"/>
    </i>
    <i r="3">
      <x v="35"/>
      <x v="57"/>
      <x/>
      <x v="15"/>
    </i>
    <i t="default">
      <x v="1"/>
    </i>
    <i>
      <x v="2"/>
      <x/>
      <x v="4"/>
      <x v="36"/>
      <x v="14"/>
      <x v="1"/>
      <x v="16"/>
    </i>
    <i r="3">
      <x v="37"/>
      <x v="14"/>
      <x v="1"/>
      <x v="16"/>
    </i>
    <i r="3">
      <x v="38"/>
      <x v="100"/>
      <x/>
      <x v="17"/>
    </i>
    <i r="3">
      <x v="39"/>
      <x v="100"/>
      <x/>
      <x v="17"/>
    </i>
    <i r="3">
      <x v="40"/>
      <x v="87"/>
      <x/>
      <x v="17"/>
    </i>
    <i r="3">
      <x v="41"/>
      <x v="87"/>
      <x/>
      <x v="17"/>
    </i>
    <i r="3">
      <x v="42"/>
      <x v="38"/>
      <x v="1"/>
      <x v="18"/>
    </i>
    <i r="3">
      <x v="43"/>
      <x v="38"/>
      <x v="1"/>
      <x v="18"/>
    </i>
    <i r="3">
      <x v="44"/>
      <x v="49"/>
      <x/>
      <x v="19"/>
    </i>
    <i r="3">
      <x v="45"/>
      <x v="49"/>
      <x/>
      <x v="19"/>
    </i>
    <i r="3">
      <x v="46"/>
      <x v="49"/>
      <x/>
      <x v="19"/>
    </i>
    <i t="default">
      <x v="2"/>
    </i>
    <i>
      <x v="3"/>
      <x/>
      <x v="4"/>
      <x v="47"/>
      <x v="41"/>
      <x/>
      <x v="20"/>
    </i>
    <i r="2">
      <x v="5"/>
      <x v="48"/>
      <x v="111"/>
      <x/>
      <x v="21"/>
    </i>
    <i r="3">
      <x v="49"/>
      <x v="108"/>
      <x/>
      <x v="21"/>
    </i>
    <i r="3">
      <x v="50"/>
      <x v="108"/>
      <x/>
      <x v="21"/>
    </i>
    <i r="3">
      <x v="51"/>
      <x v="109"/>
      <x/>
      <x v="21"/>
    </i>
    <i r="3">
      <x v="52"/>
      <x v="109"/>
      <x/>
      <x v="21"/>
    </i>
    <i r="3">
      <x v="53"/>
      <x v="109"/>
      <x/>
      <x v="21"/>
    </i>
    <i r="3">
      <x v="54"/>
      <x v="5"/>
      <x/>
      <x v="21"/>
    </i>
    <i r="3">
      <x v="55"/>
      <x v="5"/>
      <x/>
      <x v="21"/>
    </i>
    <i r="3">
      <x v="56"/>
      <x v="43"/>
      <x v="1"/>
      <x v="22"/>
    </i>
    <i r="3">
      <x v="57"/>
      <x v="27"/>
      <x v="1"/>
      <x v="23"/>
    </i>
    <i r="3">
      <x v="58"/>
      <x v="116"/>
      <x/>
      <x v="24"/>
    </i>
    <i r="3">
      <x v="59"/>
      <x v="116"/>
      <x/>
      <x v="24"/>
    </i>
    <i t="default">
      <x v="3"/>
    </i>
    <i>
      <x v="4"/>
      <x/>
      <x v="5"/>
      <x v="60"/>
      <x v="81"/>
      <x/>
      <x v="25"/>
    </i>
    <i r="3">
      <x v="61"/>
      <x v="81"/>
      <x/>
      <x v="25"/>
    </i>
    <i r="3">
      <x v="62"/>
      <x v="77"/>
      <x/>
      <x v="26"/>
    </i>
    <i r="3">
      <x v="63"/>
      <x v="77"/>
      <x/>
      <x v="26"/>
    </i>
    <i r="3">
      <x v="66"/>
      <x v="32"/>
      <x/>
      <x v="27"/>
    </i>
    <i r="3">
      <x v="67"/>
      <x v="19"/>
      <x/>
      <x v="28"/>
    </i>
    <i r="3">
      <x v="68"/>
      <x v="117"/>
      <x/>
      <x v="29"/>
    </i>
    <i r="3">
      <x v="69"/>
      <x v="65"/>
      <x/>
      <x v="30"/>
    </i>
    <i r="3">
      <x v="70"/>
      <x v="65"/>
      <x/>
      <x v="30"/>
    </i>
    <i t="default">
      <x v="4"/>
    </i>
    <i>
      <x v="5"/>
      <x/>
      <x v="5"/>
      <x v="71"/>
      <x v="39"/>
      <x v="1"/>
      <x v="31"/>
    </i>
    <i r="3">
      <x v="72"/>
      <x v="28"/>
      <x v="1"/>
      <x v="31"/>
    </i>
    <i r="3">
      <x v="73"/>
      <x v="6"/>
      <x/>
      <x v="32"/>
    </i>
    <i t="default">
      <x v="5"/>
    </i>
    <i>
      <x v="6"/>
      <x/>
      <x v="5"/>
      <x v="75"/>
      <x v="75"/>
      <x/>
      <x v="33"/>
    </i>
    <i t="default">
      <x v="6"/>
    </i>
    <i>
      <x v="7"/>
      <x/>
      <x v="5"/>
      <x v="76"/>
      <x v="119"/>
      <x/>
      <x v="34"/>
    </i>
    <i r="3">
      <x v="77"/>
      <x v="119"/>
      <x/>
      <x v="34"/>
    </i>
    <i r="3">
      <x v="78"/>
      <x v="47"/>
      <x/>
      <x v="35"/>
    </i>
    <i r="3">
      <x v="79"/>
      <x v="88"/>
      <x/>
      <x v="36"/>
    </i>
    <i r="3">
      <x v="80"/>
      <x v="88"/>
      <x/>
      <x v="37"/>
    </i>
    <i r="3">
      <x v="81"/>
      <x v="47"/>
      <x/>
      <x v="37"/>
    </i>
    <i r="3">
      <x v="84"/>
      <x v="96"/>
      <x v="1"/>
      <x v="41"/>
    </i>
    <i r="3">
      <x v="85"/>
      <x v="118"/>
      <x v="1"/>
      <x v="40"/>
    </i>
    <i r="1">
      <x v="2"/>
      <x/>
      <x v="82"/>
      <x v="4"/>
      <x v="1"/>
      <x v="38"/>
    </i>
    <i r="2">
      <x v="7"/>
      <x v="87"/>
      <x v="105"/>
      <x/>
      <x v="42"/>
    </i>
    <i r="2">
      <x v="9"/>
      <x v="83"/>
      <x v="70"/>
      <x/>
      <x v="39"/>
    </i>
    <i t="default">
      <x v="7"/>
    </i>
    <i>
      <x v="8"/>
      <x/>
      <x v="5"/>
      <x v="88"/>
      <x v="47"/>
      <x/>
      <x v="43"/>
    </i>
    <i r="3">
      <x v="89"/>
      <x v="58"/>
      <x v="1"/>
      <x v="44"/>
    </i>
    <i r="3">
      <x v="90"/>
      <x v="63"/>
      <x/>
      <x v="45"/>
    </i>
    <i r="3">
      <x v="92"/>
      <x v="79"/>
      <x/>
      <x v="47"/>
    </i>
    <i r="3">
      <x v="93"/>
      <x v="11"/>
      <x/>
      <x v="48"/>
    </i>
    <i r="3">
      <x v="94"/>
      <x v="7"/>
      <x v="1"/>
      <x v="49"/>
    </i>
    <i r="3">
      <x v="95"/>
      <x v="21"/>
      <x/>
      <x v="50"/>
    </i>
    <i r="3">
      <x v="97"/>
      <x v="8"/>
      <x/>
      <x v="51"/>
    </i>
    <i r="3">
      <x v="99"/>
      <x v="8"/>
      <x/>
      <x v="51"/>
    </i>
    <i r="1">
      <x v="2"/>
      <x v="7"/>
      <x v="107"/>
      <x v="114"/>
      <x/>
      <x v="46"/>
    </i>
    <i t="default">
      <x v="8"/>
    </i>
    <i>
      <x v="9"/>
      <x/>
      <x v="5"/>
      <x v="100"/>
      <x v="67"/>
      <x/>
      <x v="52"/>
    </i>
    <i r="3">
      <x v="101"/>
      <x v="67"/>
      <x/>
      <x v="52"/>
    </i>
    <i r="3">
      <x v="103"/>
      <x v="120"/>
      <x/>
      <x v="53"/>
    </i>
    <i r="3">
      <x v="104"/>
      <x v="120"/>
      <x/>
      <x v="53"/>
    </i>
    <i r="3">
      <x v="106"/>
      <x v="113"/>
      <x/>
      <x v="54"/>
    </i>
    <i r="3">
      <x v="110"/>
      <x v="86"/>
      <x v="1"/>
      <x v="57"/>
    </i>
    <i r="3">
      <x v="111"/>
      <x v="76"/>
      <x/>
      <x v="58"/>
    </i>
    <i r="1">
      <x v="2"/>
      <x v="7"/>
      <x v="105"/>
      <x v="50"/>
      <x/>
      <x v="54"/>
    </i>
    <i r="3">
      <x v="108"/>
      <x v="85"/>
      <x/>
      <x v="55"/>
    </i>
    <i r="2">
      <x v="9"/>
      <x v="109"/>
      <x v="9"/>
      <x/>
      <x v="56"/>
    </i>
    <i t="default">
      <x v="9"/>
    </i>
    <i>
      <x v="10"/>
      <x/>
      <x v="5"/>
      <x v="112"/>
      <x v="51"/>
      <x/>
      <x v="60"/>
    </i>
    <i r="3">
      <x v="113"/>
      <x v="37"/>
      <x/>
      <x v="59"/>
    </i>
    <i r="3">
      <x v="115"/>
      <x v="22"/>
      <x/>
      <x v="62"/>
    </i>
    <i r="1">
      <x v="2"/>
      <x v="9"/>
      <x v="114"/>
      <x v="2"/>
      <x/>
      <x v="61"/>
    </i>
    <i t="default">
      <x v="10"/>
    </i>
    <i>
      <x v="11"/>
      <x/>
      <x v="5"/>
      <x v="117"/>
      <x v="103"/>
      <x/>
      <x v="64"/>
    </i>
    <i r="3">
      <x v="118"/>
      <x v="12"/>
      <x/>
      <x v="65"/>
    </i>
    <i r="3">
      <x v="122"/>
      <x v="23"/>
      <x v="1"/>
      <x v="68"/>
    </i>
    <i r="3">
      <x v="123"/>
      <x v="25"/>
      <x/>
      <x v="70"/>
    </i>
    <i r="3">
      <x v="124"/>
      <x v="106"/>
      <x v="1"/>
      <x v="71"/>
    </i>
    <i r="1">
      <x v="1"/>
      <x v="9"/>
      <x v="119"/>
      <x v="36"/>
      <x v="1"/>
      <x v="67"/>
    </i>
    <i r="1">
      <x v="2"/>
      <x v="7"/>
      <x v="116"/>
      <x v="42"/>
      <x/>
      <x v="63"/>
    </i>
    <i r="3">
      <x v="120"/>
      <x v="73"/>
      <x/>
      <x v="66"/>
    </i>
    <i r="3">
      <x v="121"/>
      <x v="92"/>
      <x/>
      <x v="69"/>
    </i>
    <i r="2">
      <x v="9"/>
      <x v="125"/>
      <x v="90"/>
      <x/>
      <x v="72"/>
    </i>
    <i t="default">
      <x v="11"/>
    </i>
    <i>
      <x v="12"/>
      <x/>
      <x v="5"/>
      <x v="126"/>
      <x v="90"/>
      <x/>
      <x v="73"/>
    </i>
    <i r="3">
      <x v="127"/>
      <x v="60"/>
      <x/>
      <x v="74"/>
    </i>
    <i t="default">
      <x v="12"/>
    </i>
    <i>
      <x v="13"/>
      <x/>
      <x v="5"/>
      <x v="128"/>
      <x v="78"/>
      <x/>
      <x v="75"/>
    </i>
    <i r="3">
      <x v="129"/>
      <x v="53"/>
      <x/>
      <x v="76"/>
    </i>
    <i r="3">
      <x v="130"/>
      <x v="53"/>
      <x/>
      <x v="78"/>
    </i>
    <i r="3">
      <x v="131"/>
      <x v="104"/>
      <x/>
      <x v="77"/>
    </i>
    <i r="3">
      <x v="133"/>
      <x v="82"/>
      <x/>
      <x v="80"/>
    </i>
    <i r="3">
      <x v="134"/>
      <x v="78"/>
      <x/>
      <x v="81"/>
    </i>
    <i r="3">
      <x v="135"/>
      <x v="11"/>
      <x/>
      <x v="82"/>
    </i>
    <i r="1">
      <x v="2"/>
      <x v="7"/>
      <x v="132"/>
      <x v="84"/>
      <x/>
      <x v="79"/>
    </i>
    <i r="3">
      <x v="136"/>
      <x v="64"/>
      <x/>
      <x v="83"/>
    </i>
    <i t="default">
      <x v="13"/>
    </i>
    <i>
      <x v="14"/>
      <x/>
      <x/>
      <x v="199"/>
      <x v="91"/>
      <x v="1"/>
      <x v="84"/>
    </i>
    <i r="2">
      <x v="6"/>
      <x v="139"/>
      <x v="71"/>
      <x/>
      <x v="86"/>
    </i>
    <i r="2">
      <x v="11"/>
      <x v="140"/>
      <x v="20"/>
      <x/>
      <x v="87"/>
    </i>
    <i r="1">
      <x v="2"/>
      <x v="9"/>
      <x v="137"/>
      <x v="99"/>
      <x/>
      <x v="85"/>
    </i>
    <i r="3">
      <x v="138"/>
      <x v="80"/>
      <x/>
      <x v="85"/>
    </i>
    <i t="default">
      <x v="14"/>
    </i>
    <i>
      <x v="15"/>
      <x/>
      <x/>
      <x v="148"/>
      <x v="66"/>
      <x/>
      <x v="94"/>
    </i>
    <i r="2">
      <x v="5"/>
      <x v="149"/>
      <x v="59"/>
      <x/>
      <x v="95"/>
    </i>
    <i r="3">
      <x v="150"/>
      <x v="59"/>
      <x/>
      <x v="95"/>
    </i>
    <i r="2">
      <x v="6"/>
      <x v="141"/>
      <x v="69"/>
      <x v="1"/>
      <x v="88"/>
    </i>
    <i r="3">
      <x v="142"/>
      <x v="52"/>
      <x v="1"/>
      <x v="88"/>
    </i>
    <i r="3">
      <x v="147"/>
      <x v="18"/>
      <x/>
      <x v="93"/>
    </i>
    <i r="2">
      <x v="7"/>
      <x v="151"/>
      <x v="13"/>
      <x/>
      <x v="96"/>
    </i>
    <i r="3">
      <x v="152"/>
      <x v="13"/>
      <x/>
      <x v="96"/>
    </i>
    <i r="3">
      <x v="153"/>
      <x v="95"/>
      <x/>
      <x v="97"/>
    </i>
    <i r="1">
      <x v="2"/>
      <x/>
      <x v="144"/>
      <x v="24"/>
      <x v="1"/>
      <x v="91"/>
    </i>
    <i r="2">
      <x v="9"/>
      <x v="143"/>
      <x v="68"/>
      <x/>
      <x v="89"/>
    </i>
    <i r="3">
      <x v="146"/>
      <x v="55"/>
      <x/>
      <x v="92"/>
    </i>
    <i r="2">
      <x v="10"/>
      <x v="145"/>
      <x v="26"/>
      <x/>
      <x v="90"/>
    </i>
    <i t="default">
      <x v="15"/>
    </i>
    <i>
      <x v="16"/>
      <x/>
      <x v="7"/>
      <x v="154"/>
      <x v="98"/>
      <x/>
      <x v="98"/>
    </i>
    <i r="3">
      <x v="155"/>
      <x v="98"/>
      <x/>
      <x v="98"/>
    </i>
    <i r="3">
      <x v="156"/>
      <x v="31"/>
      <x/>
      <x v="99"/>
    </i>
    <i r="3">
      <x v="157"/>
      <x v="31"/>
      <x/>
      <x v="99"/>
    </i>
    <i r="3">
      <x v="161"/>
      <x v="74"/>
      <x/>
      <x v="102"/>
    </i>
    <i r="3">
      <x v="162"/>
      <x v="74"/>
      <x/>
      <x v="102"/>
    </i>
    <i r="1">
      <x v="1"/>
      <x v="7"/>
      <x v="159"/>
      <x v="72"/>
      <x/>
      <x v="101"/>
    </i>
    <i r="3">
      <x v="160"/>
      <x v="72"/>
      <x/>
      <x v="101"/>
    </i>
    <i r="2">
      <x v="9"/>
      <x v="158"/>
      <x v="72"/>
      <x v="1"/>
      <x v="100"/>
    </i>
    <i t="default">
      <x v="16"/>
    </i>
    <i>
      <x v="17"/>
      <x/>
      <x/>
      <x v="167"/>
      <x v="83"/>
      <x/>
      <x v="105"/>
    </i>
    <i r="3">
      <x v="168"/>
      <x v="29"/>
      <x/>
      <x v="105"/>
    </i>
    <i r="3">
      <x v="175"/>
      <x v="45"/>
      <x v="1"/>
      <x v="109"/>
    </i>
    <i r="2">
      <x v="2"/>
      <x v="177"/>
      <x v="46"/>
      <x/>
      <x v="110"/>
    </i>
    <i r="3">
      <x v="178"/>
      <x v="46"/>
      <x/>
      <x v="110"/>
    </i>
    <i r="2">
      <x v="7"/>
      <x v="164"/>
      <x v="107"/>
      <x/>
      <x v="103"/>
    </i>
    <i r="3">
      <x v="165"/>
      <x/>
      <x/>
      <x v="103"/>
    </i>
    <i r="2">
      <x v="8"/>
      <x v="169"/>
      <x v="1"/>
      <x/>
      <x v="106"/>
    </i>
    <i r="3">
      <x v="170"/>
      <x v="1"/>
      <x/>
      <x v="106"/>
    </i>
    <i r="3">
      <x v="171"/>
      <x v="1"/>
      <x/>
      <x v="106"/>
    </i>
    <i r="3">
      <x v="172"/>
      <x v="44"/>
      <x/>
      <x v="107"/>
    </i>
    <i r="3">
      <x v="173"/>
      <x v="44"/>
      <x/>
      <x v="107"/>
    </i>
    <i r="3">
      <x v="176"/>
      <x v="46"/>
      <x/>
      <x v="110"/>
    </i>
    <i r="1">
      <x v="1"/>
      <x/>
      <x v="174"/>
      <x v="33"/>
      <x/>
      <x v="108"/>
    </i>
    <i r="1">
      <x v="2"/>
      <x/>
      <x v="166"/>
      <x v="10"/>
      <x v="1"/>
      <x v="104"/>
    </i>
    <i t="default">
      <x v="17"/>
    </i>
    <i>
      <x v="18"/>
      <x/>
      <x/>
      <x v="180"/>
      <x v="45"/>
      <x/>
      <x v="112"/>
    </i>
    <i r="3">
      <x v="186"/>
      <x v="122"/>
      <x v="1"/>
      <x v="115"/>
    </i>
    <i r="3">
      <x v="191"/>
      <x v="34"/>
      <x/>
      <x v="118"/>
    </i>
    <i r="3">
      <x v="193"/>
      <x v="34"/>
      <x/>
      <x v="118"/>
    </i>
    <i r="2">
      <x v="1"/>
      <x v="192"/>
      <x v="34"/>
      <x/>
      <x v="118"/>
    </i>
    <i r="2">
      <x v="8"/>
      <x v="181"/>
      <x v="54"/>
      <x v="1"/>
      <x v="113"/>
    </i>
    <i r="3">
      <x v="182"/>
      <x v="54"/>
      <x v="1"/>
      <x v="113"/>
    </i>
    <i r="3">
      <x v="183"/>
      <x v="48"/>
      <x/>
      <x v="114"/>
    </i>
    <i r="3">
      <x v="184"/>
      <x v="48"/>
      <x/>
      <x v="114"/>
    </i>
    <i r="3">
      <x v="185"/>
      <x v="48"/>
      <x/>
      <x v="114"/>
    </i>
    <i r="3">
      <x v="187"/>
      <x v="17"/>
      <x v="1"/>
      <x v="116"/>
    </i>
    <i r="2">
      <x v="9"/>
      <x v="190"/>
      <x v="34"/>
      <x/>
      <x v="118"/>
    </i>
    <i r="1">
      <x v="1"/>
      <x/>
      <x v="179"/>
      <x v="89"/>
      <x/>
      <x v="111"/>
    </i>
    <i r="2">
      <x v="3"/>
      <x v="188"/>
      <x v="17"/>
      <x v="1"/>
      <x v="116"/>
    </i>
    <i r="2">
      <x v="8"/>
      <x v="189"/>
      <x v="17"/>
      <x v="1"/>
      <x v="117"/>
    </i>
    <i t="default">
      <x v="18"/>
    </i>
    <i>
      <x v="19"/>
      <x/>
      <x v="5"/>
      <x v="195"/>
      <x v="115"/>
      <x/>
      <x v="119"/>
    </i>
    <i r="2">
      <x v="9"/>
      <x v="194"/>
      <x v="115"/>
      <x/>
      <x v="119"/>
    </i>
    <i t="default">
      <x v="19"/>
    </i>
    <i>
      <x v="20"/>
      <x/>
      <x v="5"/>
      <x v="196"/>
      <x v="115"/>
      <x v="1"/>
      <x/>
    </i>
    <i r="3">
      <x v="197"/>
      <x v="115"/>
      <x v="1"/>
      <x/>
    </i>
    <i r="1">
      <x v="1"/>
      <x/>
      <x v="7"/>
      <x/>
      <x/>
      <x/>
    </i>
    <i r="3">
      <x v="34"/>
      <x/>
      <x v="1"/>
      <x/>
    </i>
    <i r="3">
      <x v="64"/>
      <x/>
      <x v="1"/>
      <x/>
    </i>
    <i r="3">
      <x v="65"/>
      <x/>
      <x v="1"/>
      <x/>
    </i>
    <i r="3">
      <x v="74"/>
      <x/>
      <x v="1"/>
      <x/>
    </i>
    <i r="3">
      <x v="86"/>
      <x/>
      <x v="1"/>
      <x/>
    </i>
    <i r="3">
      <x v="91"/>
      <x/>
      <x v="1"/>
      <x/>
    </i>
    <i r="3">
      <x v="96"/>
      <x/>
      <x v="1"/>
      <x/>
    </i>
    <i r="3">
      <x v="98"/>
      <x/>
      <x v="1"/>
      <x/>
    </i>
    <i r="3">
      <x v="102"/>
      <x/>
      <x v="1"/>
      <x/>
    </i>
    <i r="3">
      <x v="163"/>
      <x/>
      <x v="1"/>
      <x/>
    </i>
    <i r="3">
      <x v="198"/>
      <x/>
      <x v="1"/>
      <x/>
    </i>
    <i t="default"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t" fld="12" baseField="14" baseItem="1" numFmtId="164"/>
    <dataField name="Sum of Count" fld="40" baseField="5" baseItem="0" numFmtId="3"/>
  </dataFields>
  <formats count="905">
    <format dxfId="1008">
      <pivotArea type="origin" dataOnly="0" labelOnly="1" outline="0" fieldPosition="0"/>
    </format>
    <format dxfId="1007">
      <pivotArea field="5" type="button" dataOnly="0" labelOnly="1" outline="0" axis="axisRow" fieldPosition="0"/>
    </format>
    <format dxfId="1006">
      <pivotArea dataOnly="0" labelOnly="1" outline="0" fieldPosition="0">
        <references count="1">
          <reference field="5" count="0"/>
        </references>
      </pivotArea>
    </format>
    <format dxfId="1005">
      <pivotArea dataOnly="0" labelOnly="1" grandRow="1" outline="0" fieldPosition="0"/>
    </format>
    <format dxfId="1004">
      <pivotArea outline="0" fieldPosition="0">
        <references count="1">
          <reference field="4294967294" count="1">
            <x v="1"/>
          </reference>
        </references>
      </pivotArea>
    </format>
    <format dxfId="1003">
      <pivotArea outline="0" fieldPosition="0">
        <references count="1">
          <reference field="4294967294" count="1" selected="0">
            <x v="1"/>
          </reference>
        </references>
      </pivotArea>
    </format>
    <format dxfId="1002">
      <pivotArea type="topRight" dataOnly="0" labelOnly="1" outline="0" fieldPosition="0"/>
    </format>
    <format dxfId="10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00">
      <pivotArea outline="0" fieldPosition="0">
        <references count="1">
          <reference field="4294967294" count="1">
            <x v="0"/>
          </reference>
        </references>
      </pivotArea>
    </format>
    <format dxfId="999">
      <pivotArea dataOnly="0" labelOnly="1" outline="0" fieldPosition="0">
        <references count="1">
          <reference field="14" count="0"/>
        </references>
      </pivotArea>
    </format>
    <format dxfId="998">
      <pivotArea dataOnly="0" labelOnly="1" outline="0" fieldPosition="0">
        <references count="1">
          <reference field="13" count="0"/>
        </references>
      </pivotArea>
    </format>
    <format dxfId="997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2"/>
          </reference>
          <reference field="34" count="2" selected="0">
            <x v="20"/>
            <x v="21"/>
          </reference>
          <reference field="35" count="1" selected="0">
            <x v="10"/>
          </reference>
        </references>
      </pivotArea>
    </format>
    <format dxfId="996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1"/>
          </reference>
          <reference field="34" count="1" selected="0">
            <x v="47"/>
          </reference>
          <reference field="35" count="1" selected="0">
            <x v="20"/>
          </reference>
        </references>
      </pivotArea>
    </format>
    <format dxfId="995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2"/>
          </reference>
          <reference field="34" count="1" selected="0">
            <x v="66"/>
          </reference>
          <reference field="35" count="1" selected="0">
            <x v="27"/>
          </reference>
        </references>
      </pivotArea>
    </format>
    <format dxfId="99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36"/>
          </reference>
          <reference field="34" count="1" selected="0">
            <x v="119"/>
          </reference>
          <reference field="35" count="1" selected="0">
            <x v="67"/>
          </reference>
        </references>
      </pivotArea>
    </format>
    <format dxfId="993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5"/>
          </reference>
          <reference field="35" count="1" selected="0">
            <x v="72"/>
          </reference>
        </references>
      </pivotArea>
    </format>
    <format dxfId="992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5"/>
          </reference>
          <reference field="35" count="1" selected="0">
            <x v="72"/>
          </reference>
        </references>
      </pivotArea>
    </format>
    <format dxfId="991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11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0"/>
          </reference>
          <reference field="34" count="1" selected="0">
            <x v="140"/>
          </reference>
          <reference field="35" count="1" selected="0">
            <x v="87"/>
          </reference>
        </references>
      </pivotArea>
    </format>
    <format dxfId="990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4"/>
          </reference>
          <reference field="34" count="2" selected="0">
            <x v="161"/>
            <x v="162"/>
          </reference>
          <reference field="35" count="1" selected="0">
            <x v="102"/>
          </reference>
        </references>
      </pivotArea>
    </format>
    <format dxfId="989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7" selected="0">
            <x v="3"/>
            <x v="15"/>
            <x v="35"/>
            <x v="61"/>
            <x v="102"/>
            <x v="110"/>
            <x v="121"/>
          </reference>
          <reference field="34" count="14" selected="0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</reference>
          <reference field="35" count="7" selected="0">
            <x v="1"/>
            <x v="2"/>
            <x v="3"/>
            <x v="4"/>
            <x v="5"/>
            <x v="6"/>
            <x v="8"/>
          </reference>
        </references>
      </pivotArea>
    </format>
    <format dxfId="988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1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2"/>
          </reference>
          <reference field="35" count="1" selected="0">
            <x v="118"/>
          </reference>
        </references>
      </pivotArea>
    </format>
    <format dxfId="987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0" selected="0"/>
          <reference field="26" count="4" selected="0">
            <x v="16"/>
            <x v="56"/>
            <x v="93"/>
            <x v="94"/>
          </reference>
          <reference field="34" count="5" selected="0">
            <x v="15"/>
            <x v="16"/>
            <x v="17"/>
            <x v="18"/>
            <x v="19"/>
          </reference>
          <reference field="35" count="3" selected="0">
            <x v="7"/>
            <x v="8"/>
            <x v="9"/>
          </reference>
        </references>
      </pivotArea>
    </format>
    <format dxfId="986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0" selected="0"/>
          <reference field="26" count="6" selected="0">
            <x v="30"/>
            <x v="40"/>
            <x v="57"/>
            <x v="97"/>
            <x v="101"/>
            <x v="112"/>
          </reference>
          <reference field="34" count="13" selected="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</reference>
          <reference field="35" count="5" selected="0">
            <x v="11"/>
            <x v="12"/>
            <x v="13"/>
            <x v="14"/>
            <x v="15"/>
          </reference>
        </references>
      </pivotArea>
    </format>
    <format dxfId="985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0" selected="0"/>
          <reference field="26" count="5" selected="0">
            <x v="14"/>
            <x v="38"/>
            <x v="49"/>
            <x v="87"/>
            <x v="100"/>
          </reference>
          <reference field="34" count="11" selected="0"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  <reference field="35" count="4" selected="0">
            <x v="16"/>
            <x v="17"/>
            <x v="18"/>
            <x v="19"/>
          </reference>
        </references>
      </pivotArea>
    </format>
    <format dxfId="984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0" selected="0"/>
          <reference field="26" count="7" selected="0">
            <x v="5"/>
            <x v="27"/>
            <x v="43"/>
            <x v="108"/>
            <x v="109"/>
            <x v="111"/>
            <x v="116"/>
          </reference>
          <reference field="34" count="12" selected="0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  <reference field="35" count="4" selected="0">
            <x v="21"/>
            <x v="22"/>
            <x v="23"/>
            <x v="24"/>
          </reference>
        </references>
      </pivotArea>
    </format>
    <format dxfId="983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77"/>
            <x v="81"/>
          </reference>
          <reference field="34" count="4" selected="0">
            <x v="60"/>
            <x v="61"/>
            <x v="62"/>
            <x v="63"/>
          </reference>
          <reference field="35" count="2" selected="0">
            <x v="25"/>
            <x v="26"/>
          </reference>
        </references>
      </pivotArea>
    </format>
    <format dxfId="982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3" selected="0">
            <x v="19"/>
            <x v="65"/>
            <x v="117"/>
          </reference>
          <reference field="34" count="4" selected="0">
            <x v="67"/>
            <x v="68"/>
            <x v="69"/>
            <x v="70"/>
          </reference>
          <reference field="35" count="3" selected="0">
            <x v="28"/>
            <x v="29"/>
            <x v="30"/>
          </reference>
        </references>
      </pivotArea>
    </format>
    <format dxfId="981">
      <pivotArea outline="0" fieldPosition="0">
        <references count="8">
          <reference field="4294967294" count="1" selected="0">
            <x v="0"/>
          </reference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0" selected="0"/>
          <reference field="26" count="3" selected="0">
            <x v="6"/>
            <x v="28"/>
            <x v="39"/>
          </reference>
          <reference field="34" count="3" selected="0">
            <x v="71"/>
            <x v="72"/>
            <x v="73"/>
          </reference>
          <reference field="35" count="2" selected="0">
            <x v="31"/>
            <x v="32"/>
          </reference>
        </references>
      </pivotArea>
    </format>
    <format dxfId="980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4" selected="0">
            <x v="0"/>
            <x v="5"/>
            <x v="7"/>
            <x v="9"/>
          </reference>
          <reference field="14" count="2" selected="0">
            <x v="0"/>
            <x v="2"/>
          </reference>
          <reference field="15" count="0" selected="0"/>
          <reference field="26" count="8" selected="0">
            <x v="4"/>
            <x v="47"/>
            <x v="70"/>
            <x v="88"/>
            <x v="96"/>
            <x v="105"/>
            <x v="118"/>
            <x v="119"/>
          </reference>
          <reference field="34" count="11" selected="0">
            <x v="76"/>
            <x v="77"/>
            <x v="78"/>
            <x v="79"/>
            <x v="80"/>
            <x v="81"/>
            <x v="82"/>
            <x v="83"/>
            <x v="84"/>
            <x v="85"/>
            <x v="87"/>
          </reference>
          <reference field="35" count="9" selected="0"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979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2" selected="0">
            <x v="5"/>
            <x v="7"/>
          </reference>
          <reference field="14" count="2" selected="0">
            <x v="0"/>
            <x v="2"/>
          </reference>
          <reference field="15" count="0" selected="0"/>
          <reference field="26" count="9" selected="0">
            <x v="7"/>
            <x v="8"/>
            <x v="11"/>
            <x v="21"/>
            <x v="47"/>
            <x v="58"/>
            <x v="63"/>
            <x v="79"/>
            <x v="114"/>
          </reference>
          <reference field="34" count="10" selected="0">
            <x v="88"/>
            <x v="89"/>
            <x v="90"/>
            <x v="92"/>
            <x v="93"/>
            <x v="94"/>
            <x v="95"/>
            <x v="97"/>
            <x v="99"/>
            <x v="107"/>
          </reference>
          <reference field="35" count="9" selected="0"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978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3" selected="0">
            <x v="5"/>
            <x v="7"/>
            <x v="9"/>
          </reference>
          <reference field="14" count="2" selected="0">
            <x v="0"/>
            <x v="2"/>
          </reference>
          <reference field="15" count="0" selected="0"/>
          <reference field="26" count="8" selected="0">
            <x v="9"/>
            <x v="50"/>
            <x v="67"/>
            <x v="76"/>
            <x v="85"/>
            <x v="86"/>
            <x v="113"/>
            <x v="120"/>
          </reference>
          <reference field="34" count="10" selected="0">
            <x v="100"/>
            <x v="101"/>
            <x v="103"/>
            <x v="104"/>
            <x v="105"/>
            <x v="106"/>
            <x v="108"/>
            <x v="109"/>
            <x v="110"/>
            <x v="111"/>
          </reference>
          <reference field="35" count="7" selected="0">
            <x v="52"/>
            <x v="53"/>
            <x v="54"/>
            <x v="55"/>
            <x v="56"/>
            <x v="57"/>
            <x v="58"/>
          </reference>
        </references>
      </pivotArea>
    </format>
    <format dxfId="977">
      <pivotArea outline="0" fieldPosition="0">
        <references count="8">
          <reference field="4294967294" count="1" selected="0">
            <x v="0"/>
          </reference>
          <reference field="5" count="1" selected="0">
            <x v="10"/>
          </reference>
          <reference field="13" count="2" selected="0">
            <x v="5"/>
            <x v="9"/>
          </reference>
          <reference field="14" count="2" selected="0">
            <x v="0"/>
            <x v="2"/>
          </reference>
          <reference field="15" count="1" selected="0">
            <x v="0"/>
          </reference>
          <reference field="26" count="4" selected="0">
            <x v="2"/>
            <x v="22"/>
            <x v="37"/>
            <x v="51"/>
          </reference>
          <reference field="34" count="4" selected="0">
            <x v="112"/>
            <x v="113"/>
            <x v="114"/>
            <x v="115"/>
          </reference>
          <reference field="35" count="4" selected="0">
            <x v="59"/>
            <x v="60"/>
            <x v="61"/>
            <x v="62"/>
          </reference>
        </references>
      </pivotArea>
    </format>
    <format dxfId="976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0" selected="0"/>
          <reference field="26" count="5" selected="0">
            <x v="12"/>
            <x v="23"/>
            <x v="25"/>
            <x v="103"/>
            <x v="106"/>
          </reference>
          <reference field="34" count="5" selected="0">
            <x v="117"/>
            <x v="118"/>
            <x v="122"/>
            <x v="123"/>
            <x v="124"/>
          </reference>
          <reference field="35" count="5" selected="0">
            <x v="64"/>
            <x v="65"/>
            <x v="68"/>
            <x v="70"/>
            <x v="71"/>
          </reference>
        </references>
      </pivotArea>
    </format>
    <format dxfId="975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3" selected="0">
            <x v="42"/>
            <x v="73"/>
            <x v="92"/>
          </reference>
          <reference field="34" count="3" selected="0">
            <x v="116"/>
            <x v="120"/>
            <x v="121"/>
          </reference>
          <reference field="35" count="3" selected="0">
            <x v="63"/>
            <x v="66"/>
            <x v="69"/>
          </reference>
        </references>
      </pivotArea>
    </format>
    <format dxfId="974">
      <pivotArea outline="0" fieldPosition="0">
        <references count="8">
          <reference field="4294967294" count="1" selected="0">
            <x v="0"/>
          </reference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60"/>
            <x v="90"/>
          </reference>
          <reference field="34" count="2" selected="0">
            <x v="126"/>
            <x v="127"/>
          </reference>
          <reference field="35" count="2" selected="0">
            <x v="73"/>
            <x v="74"/>
          </reference>
        </references>
      </pivotArea>
    </format>
    <format dxfId="973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2" selected="0">
            <x v="5"/>
            <x v="7"/>
          </reference>
          <reference field="14" count="2" selected="0">
            <x v="0"/>
            <x v="2"/>
          </reference>
          <reference field="15" count="1" selected="0">
            <x v="0"/>
          </reference>
          <reference field="26" count="7" selected="0">
            <x v="11"/>
            <x v="53"/>
            <x v="64"/>
            <x v="78"/>
            <x v="82"/>
            <x v="84"/>
            <x v="104"/>
          </reference>
          <reference field="34" count="9" selected="0">
            <x v="128"/>
            <x v="129"/>
            <x v="130"/>
            <x v="131"/>
            <x v="132"/>
            <x v="133"/>
            <x v="134"/>
            <x v="135"/>
            <x v="136"/>
          </reference>
          <reference field="35" count="9" selected="0"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972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2" selected="0">
            <x v="80"/>
            <x v="99"/>
          </reference>
          <reference field="34" count="2" selected="0">
            <x v="137"/>
            <x v="138"/>
          </reference>
          <reference field="35" count="1" selected="0">
            <x v="85"/>
          </reference>
        </references>
      </pivotArea>
    </format>
    <format dxfId="971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3" selected="0">
            <x v="5"/>
            <x v="6"/>
            <x v="7"/>
          </reference>
          <reference field="14" count="1" selected="0">
            <x v="0"/>
          </reference>
          <reference field="15" count="0" selected="0"/>
          <reference field="26" count="6" selected="0">
            <x v="13"/>
            <x v="18"/>
            <x v="52"/>
            <x v="59"/>
            <x v="69"/>
            <x v="95"/>
          </reference>
          <reference field="34" count="8" selected="0">
            <x v="141"/>
            <x v="142"/>
            <x v="147"/>
            <x v="149"/>
            <x v="150"/>
            <x v="151"/>
            <x v="152"/>
            <x v="153"/>
          </reference>
          <reference field="35" count="5" selected="0">
            <x v="88"/>
            <x v="93"/>
            <x v="95"/>
            <x v="96"/>
            <x v="97"/>
          </reference>
        </references>
      </pivotArea>
    </format>
    <format dxfId="970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2" selected="0">
            <x v="9"/>
            <x v="10"/>
          </reference>
          <reference field="14" count="1" selected="0">
            <x v="2"/>
          </reference>
          <reference field="15" count="1" selected="0">
            <x v="0"/>
          </reference>
          <reference field="26" count="3" selected="0">
            <x v="26"/>
            <x v="55"/>
            <x v="68"/>
          </reference>
          <reference field="34" count="3" selected="0">
            <x v="143"/>
            <x v="145"/>
            <x v="146"/>
          </reference>
          <reference field="35" count="3" selected="0">
            <x v="89"/>
            <x v="90"/>
            <x v="92"/>
          </reference>
        </references>
      </pivotArea>
    </format>
    <format dxfId="969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31"/>
            <x v="98"/>
          </reference>
          <reference field="34" count="4" selected="0">
            <x v="154"/>
            <x v="155"/>
            <x v="156"/>
            <x v="157"/>
          </reference>
          <reference field="35" count="2" selected="0">
            <x v="98"/>
            <x v="99"/>
          </reference>
        </references>
      </pivotArea>
    </format>
    <format dxfId="968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3" selected="0">
            <x v="2"/>
            <x v="7"/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5" selected="0">
            <x v="0"/>
            <x v="1"/>
            <x v="44"/>
            <x v="46"/>
            <x v="107"/>
          </reference>
          <reference field="34" count="10" selected="0">
            <x v="164"/>
            <x v="165"/>
            <x v="169"/>
            <x v="170"/>
            <x v="171"/>
            <x v="172"/>
            <x v="173"/>
            <x v="176"/>
            <x v="177"/>
            <x v="178"/>
          </reference>
          <reference field="35" count="4" selected="0">
            <x v="103"/>
            <x v="106"/>
            <x v="107"/>
            <x v="110"/>
          </reference>
        </references>
      </pivotArea>
    </format>
    <format dxfId="967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2" selected="0">
            <x v="8"/>
            <x v="9"/>
          </reference>
          <reference field="14" count="1" selected="0">
            <x v="0"/>
          </reference>
          <reference field="15" count="0" selected="0"/>
          <reference field="26" count="4" selected="0">
            <x v="17"/>
            <x v="34"/>
            <x v="48"/>
            <x v="54"/>
          </reference>
          <reference field="34" count="7" selected="0">
            <x v="181"/>
            <x v="182"/>
            <x v="183"/>
            <x v="184"/>
            <x v="185"/>
            <x v="187"/>
            <x v="190"/>
          </reference>
          <reference field="35" count="4" selected="0">
            <x v="113"/>
            <x v="114"/>
            <x v="116"/>
            <x v="118"/>
          </reference>
        </references>
      </pivotArea>
    </format>
    <format dxfId="966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34" count="2">
            <x v="191"/>
            <x v="193"/>
          </reference>
        </references>
      </pivotArea>
    </format>
    <format dxfId="965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1"/>
          </reference>
          <reference field="14" count="1" selected="0">
            <x v="0"/>
          </reference>
          <reference field="34" count="1">
            <x v="192"/>
          </reference>
        </references>
      </pivotArea>
    </format>
    <format dxfId="964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34"/>
          </reference>
          <reference field="34" count="1" selected="0">
            <x v="191"/>
          </reference>
        </references>
      </pivotArea>
    </format>
    <format dxfId="963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3"/>
          </reference>
          <reference field="34" count="1" selected="0">
            <x v="129"/>
          </reference>
          <reference field="35" count="1" selected="0">
            <x v="76"/>
          </reference>
        </references>
      </pivotArea>
    </format>
    <format dxfId="962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9"/>
          </reference>
        </references>
      </pivotArea>
    </format>
    <format dxfId="961">
      <pivotArea dataOnly="0" labelOnly="1" outline="0" offset="IV1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53"/>
          </reference>
          <reference field="34" count="1" selected="0">
            <x v="129"/>
          </reference>
        </references>
      </pivotArea>
    </format>
    <format dxfId="960">
      <pivotArea dataOnly="0" labelOnly="1" outline="0" offset="IV2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959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3"/>
          </reference>
          <reference field="34" count="1" selected="0">
            <x v="129"/>
          </reference>
          <reference field="35" count="1">
            <x v="76"/>
          </reference>
        </references>
      </pivotArea>
    </format>
    <format dxfId="958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8"/>
          </reference>
          <reference field="34" count="1" selected="0">
            <x v="128"/>
          </reference>
          <reference field="35" count="1" selected="0">
            <x v="75"/>
          </reference>
        </references>
      </pivotArea>
    </format>
    <format dxfId="957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8"/>
          </reference>
        </references>
      </pivotArea>
    </format>
    <format dxfId="956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8"/>
          </reference>
          <reference field="34" count="1" selected="0">
            <x v="128"/>
          </reference>
        </references>
      </pivotArea>
    </format>
    <format dxfId="955">
      <pivotArea dataOnly="0" labelOnly="1" outline="0" offset="IV1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954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8"/>
          </reference>
          <reference field="34" count="1" selected="0">
            <x v="128"/>
          </reference>
          <reference field="35" count="1">
            <x v="75"/>
          </reference>
        </references>
      </pivotArea>
    </format>
    <format dxfId="953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3"/>
          </reference>
          <reference field="34" count="1" selected="0">
            <x v="130"/>
          </reference>
          <reference field="35" count="1" selected="0">
            <x v="78"/>
          </reference>
        </references>
      </pivotArea>
    </format>
    <format dxfId="952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0"/>
          </reference>
        </references>
      </pivotArea>
    </format>
    <format dxfId="951">
      <pivotArea dataOnly="0" labelOnly="1" outline="0" offset="IV256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53"/>
          </reference>
          <reference field="34" count="1" selected="0">
            <x v="129"/>
          </reference>
        </references>
      </pivotArea>
    </format>
    <format dxfId="950">
      <pivotArea dataOnly="0" labelOnly="1" outline="0" offset="IV3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949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3"/>
          </reference>
          <reference field="34" count="1" selected="0">
            <x v="130"/>
          </reference>
          <reference field="35" count="1">
            <x v="78"/>
          </reference>
        </references>
      </pivotArea>
    </format>
    <format dxfId="948">
      <pivotArea outline="0" fieldPosition="0">
        <references count="8">
          <reference field="4294967294" count="1" selected="0">
            <x v="0"/>
          </reference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0"/>
          </reference>
          <reference field="34" count="1" selected="0">
            <x v="127"/>
          </reference>
          <reference field="35" count="1" selected="0">
            <x v="74"/>
          </reference>
        </references>
      </pivotArea>
    </format>
    <format dxfId="947">
      <pivotArea dataOnly="0" labelOnly="1" outline="0" fieldPosition="0">
        <references count="4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7"/>
          </reference>
        </references>
      </pivotArea>
    </format>
    <format dxfId="946">
      <pivotArea dataOnly="0" labelOnly="1" outline="0" fieldPosition="0">
        <references count="5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60"/>
          </reference>
          <reference field="34" count="1" selected="0">
            <x v="127"/>
          </reference>
        </references>
      </pivotArea>
    </format>
    <format dxfId="945">
      <pivotArea dataOnly="0" labelOnly="1" outline="0" offset="IV256" fieldPosition="0">
        <references count="6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0"/>
          </reference>
          <reference field="34" count="1" selected="0">
            <x v="126"/>
          </reference>
        </references>
      </pivotArea>
    </format>
    <format dxfId="944">
      <pivotArea dataOnly="0" labelOnly="1" outline="0" fieldPosition="0">
        <references count="7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0"/>
          </reference>
          <reference field="34" count="1" selected="0">
            <x v="127"/>
          </reference>
          <reference field="35" count="1">
            <x v="74"/>
          </reference>
        </references>
      </pivotArea>
    </format>
    <format dxfId="943">
      <pivotArea outline="0" fieldPosition="0">
        <references count="8">
          <reference field="4294967294" count="1" selected="0">
            <x v="0"/>
          </reference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6"/>
          </reference>
          <reference field="35" count="1" selected="0">
            <x v="73"/>
          </reference>
        </references>
      </pivotArea>
    </format>
    <format dxfId="942">
      <pivotArea dataOnly="0" labelOnly="1" outline="0" fieldPosition="0">
        <references count="4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6"/>
          </reference>
        </references>
      </pivotArea>
    </format>
    <format dxfId="941">
      <pivotArea dataOnly="0" labelOnly="1" outline="0" fieldPosition="0">
        <references count="5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90"/>
          </reference>
          <reference field="34" count="1" selected="0">
            <x v="126"/>
          </reference>
        </references>
      </pivotArea>
    </format>
    <format dxfId="940">
      <pivotArea dataOnly="0" labelOnly="1" outline="0" offset="IV1" fieldPosition="0">
        <references count="6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0"/>
          </reference>
          <reference field="34" count="1" selected="0">
            <x v="126"/>
          </reference>
        </references>
      </pivotArea>
    </format>
    <format dxfId="939">
      <pivotArea dataOnly="0" labelOnly="1" outline="0" fieldPosition="0">
        <references count="7"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6"/>
          </reference>
          <reference field="35" count="1">
            <x v="73"/>
          </reference>
        </references>
      </pivotArea>
    </format>
    <format dxfId="938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25"/>
          </reference>
        </references>
      </pivotArea>
    </format>
    <format dxfId="937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90"/>
          </reference>
          <reference field="34" count="1" selected="0">
            <x v="125"/>
          </reference>
        </references>
      </pivotArea>
    </format>
    <format dxfId="936">
      <pivotArea dataOnly="0" labelOnly="1" outline="0" offset="IV256" fieldPosition="0">
        <references count="6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42"/>
          </reference>
          <reference field="34" count="1" selected="0">
            <x v="116"/>
          </reference>
        </references>
      </pivotArea>
    </format>
    <format dxfId="935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5"/>
          </reference>
          <reference field="35" count="1">
            <x v="72"/>
          </reference>
        </references>
      </pivotArea>
    </format>
    <format dxfId="93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06"/>
          </reference>
          <reference field="34" count="1" selected="0">
            <x v="124"/>
          </reference>
          <reference field="35" count="1" selected="0">
            <x v="71"/>
          </reference>
        </references>
      </pivotArea>
    </format>
    <format dxfId="933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4"/>
          </reference>
        </references>
      </pivotArea>
    </format>
    <format dxfId="932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6"/>
          </reference>
          <reference field="34" count="1" selected="0">
            <x v="124"/>
          </reference>
        </references>
      </pivotArea>
    </format>
    <format dxfId="931">
      <pivotArea dataOnly="0" labelOnly="1" outline="0" offset="IV1" fieldPosition="0">
        <references count="6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106"/>
          </reference>
          <reference field="34" count="1" selected="0">
            <x v="124"/>
          </reference>
        </references>
      </pivotArea>
    </format>
    <format dxfId="930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06"/>
          </reference>
          <reference field="34" count="1" selected="0">
            <x v="124"/>
          </reference>
          <reference field="35" count="1">
            <x v="71"/>
          </reference>
        </references>
      </pivotArea>
    </format>
    <format dxfId="929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5"/>
          </reference>
          <reference field="34" count="1" selected="0">
            <x v="123"/>
          </reference>
          <reference field="35" count="1" selected="0">
            <x v="70"/>
          </reference>
        </references>
      </pivotArea>
    </format>
    <format dxfId="928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3"/>
          </reference>
        </references>
      </pivotArea>
    </format>
    <format dxfId="927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5"/>
          </reference>
          <reference field="34" count="1" selected="0">
            <x v="123"/>
          </reference>
        </references>
      </pivotArea>
    </format>
    <format dxfId="926">
      <pivotArea dataOnly="0" labelOnly="1" outline="0" fieldPosition="0">
        <references count="6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25"/>
          </reference>
          <reference field="34" count="1" selected="0">
            <x v="123"/>
          </reference>
        </references>
      </pivotArea>
    </format>
    <format dxfId="925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5"/>
          </reference>
          <reference field="34" count="1" selected="0">
            <x v="123"/>
          </reference>
          <reference field="35" count="1">
            <x v="70"/>
          </reference>
        </references>
      </pivotArea>
    </format>
    <format dxfId="92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3"/>
          </reference>
          <reference field="34" count="1" selected="0">
            <x v="122"/>
          </reference>
          <reference field="35" count="1" selected="0">
            <x v="68"/>
          </reference>
        </references>
      </pivotArea>
    </format>
    <format dxfId="923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2"/>
          </reference>
        </references>
      </pivotArea>
    </format>
    <format dxfId="922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3"/>
          </reference>
          <reference field="34" count="1" selected="0">
            <x v="122"/>
          </reference>
        </references>
      </pivotArea>
    </format>
    <format dxfId="921">
      <pivotArea dataOnly="0" labelOnly="1" outline="0" fieldPosition="0">
        <references count="6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23"/>
          </reference>
          <reference field="34" count="1" selected="0">
            <x v="122"/>
          </reference>
        </references>
      </pivotArea>
    </format>
    <format dxfId="920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3"/>
          </reference>
          <reference field="34" count="1" selected="0">
            <x v="122"/>
          </reference>
          <reference field="35" count="1">
            <x v="68"/>
          </reference>
        </references>
      </pivotArea>
    </format>
    <format dxfId="919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73"/>
          </reference>
          <reference field="34" count="1" selected="0">
            <x v="120"/>
          </reference>
          <reference field="35" count="1" selected="0">
            <x v="66"/>
          </reference>
        </references>
      </pivotArea>
    </format>
    <format dxfId="918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20"/>
          </reference>
        </references>
      </pivotArea>
    </format>
    <format dxfId="917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73"/>
          </reference>
          <reference field="34" count="1" selected="0">
            <x v="120"/>
          </reference>
        </references>
      </pivotArea>
    </format>
    <format dxfId="916">
      <pivotArea dataOnly="0" labelOnly="1" outline="0" offset="IV2" fieldPosition="0">
        <references count="6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42"/>
          </reference>
          <reference field="34" count="1" selected="0">
            <x v="116"/>
          </reference>
        </references>
      </pivotArea>
    </format>
    <format dxfId="915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73"/>
          </reference>
          <reference field="34" count="1" selected="0">
            <x v="120"/>
          </reference>
          <reference field="35" count="1">
            <x v="66"/>
          </reference>
        </references>
      </pivotArea>
    </format>
    <format dxfId="91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3"/>
          </reference>
          <reference field="34" count="1" selected="0">
            <x v="122"/>
          </reference>
          <reference field="35" count="1" selected="0">
            <x v="68"/>
          </reference>
        </references>
      </pivotArea>
    </format>
    <format dxfId="913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22"/>
          </reference>
        </references>
      </pivotArea>
    </format>
    <format dxfId="912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3"/>
          </reference>
          <reference field="34" count="1" selected="0">
            <x v="122"/>
          </reference>
        </references>
      </pivotArea>
    </format>
    <format dxfId="911">
      <pivotArea dataOnly="0" labelOnly="1" outline="0" fieldPosition="0">
        <references count="6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23"/>
          </reference>
          <reference field="34" count="1" selected="0">
            <x v="122"/>
          </reference>
        </references>
      </pivotArea>
    </format>
    <format dxfId="910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3"/>
          </reference>
          <reference field="34" count="1" selected="0">
            <x v="122"/>
          </reference>
          <reference field="35" count="1">
            <x v="68"/>
          </reference>
        </references>
      </pivotArea>
    </format>
    <format dxfId="909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73"/>
          </reference>
          <reference field="34" count="1" selected="0">
            <x v="120"/>
          </reference>
          <reference field="35" count="1" selected="0">
            <x v="66"/>
          </reference>
        </references>
      </pivotArea>
    </format>
    <format dxfId="908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20"/>
          </reference>
        </references>
      </pivotArea>
    </format>
    <format dxfId="907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73"/>
          </reference>
          <reference field="34" count="1" selected="0">
            <x v="120"/>
          </reference>
        </references>
      </pivotArea>
    </format>
    <format dxfId="906">
      <pivotArea dataOnly="0" labelOnly="1" outline="0" offset="IV2" fieldPosition="0">
        <references count="6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42"/>
          </reference>
          <reference field="34" count="1" selected="0">
            <x v="116"/>
          </reference>
        </references>
      </pivotArea>
    </format>
    <format dxfId="905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73"/>
          </reference>
          <reference field="34" count="1" selected="0">
            <x v="120"/>
          </reference>
          <reference field="35" count="1">
            <x v="66"/>
          </reference>
        </references>
      </pivotArea>
    </format>
    <format dxfId="90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2"/>
          </reference>
          <reference field="34" count="1" selected="0">
            <x v="121"/>
          </reference>
          <reference field="35" count="1" selected="0">
            <x v="69"/>
          </reference>
        </references>
      </pivotArea>
    </format>
    <format dxfId="903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21"/>
          </reference>
        </references>
      </pivotArea>
    </format>
    <format dxfId="902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92"/>
          </reference>
          <reference field="34" count="1" selected="0">
            <x v="121"/>
          </reference>
        </references>
      </pivotArea>
    </format>
    <format dxfId="901">
      <pivotArea dataOnly="0" labelOnly="1" outline="0" offset="IV3" fieldPosition="0">
        <references count="6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42"/>
          </reference>
          <reference field="34" count="1" selected="0">
            <x v="116"/>
          </reference>
        </references>
      </pivotArea>
    </format>
    <format dxfId="900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2"/>
          </reference>
          <reference field="34" count="1" selected="0">
            <x v="121"/>
          </reference>
          <reference field="35" count="1">
            <x v="69"/>
          </reference>
        </references>
      </pivotArea>
    </format>
    <format dxfId="899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36"/>
          </reference>
          <reference field="34" count="1" selected="0">
            <x v="119"/>
          </reference>
          <reference field="35" count="1" selected="0">
            <x v="67"/>
          </reference>
        </references>
      </pivotArea>
    </format>
    <format dxfId="898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1"/>
          </reference>
          <reference field="34" count="1">
            <x v="119"/>
          </reference>
        </references>
      </pivotArea>
    </format>
    <format dxfId="897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1"/>
          </reference>
          <reference field="26" count="1">
            <x v="36"/>
          </reference>
          <reference field="34" count="1" selected="0">
            <x v="119"/>
          </reference>
        </references>
      </pivotArea>
    </format>
    <format dxfId="896">
      <pivotArea dataOnly="0" labelOnly="1" outline="0" offset="IV256" fieldPosition="0">
        <references count="6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106"/>
          </reference>
          <reference field="34" count="1" selected="0">
            <x v="124"/>
          </reference>
        </references>
      </pivotArea>
    </format>
    <format dxfId="895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36"/>
          </reference>
          <reference field="34" count="1" selected="0">
            <x v="119"/>
          </reference>
          <reference field="35" count="1">
            <x v="67"/>
          </reference>
        </references>
      </pivotArea>
    </format>
    <format dxfId="89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"/>
          </reference>
          <reference field="34" count="1" selected="0">
            <x v="118"/>
          </reference>
          <reference field="35" count="1" selected="0">
            <x v="65"/>
          </reference>
        </references>
      </pivotArea>
    </format>
    <format dxfId="893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18"/>
          </reference>
        </references>
      </pivotArea>
    </format>
    <format dxfId="892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2"/>
          </reference>
          <reference field="34" count="1" selected="0">
            <x v="118"/>
          </reference>
        </references>
      </pivotArea>
    </format>
    <format dxfId="891">
      <pivotArea dataOnly="0" labelOnly="1" outline="0" offset="IV256" fieldPosition="0">
        <references count="6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3"/>
          </reference>
          <reference field="34" count="1" selected="0">
            <x v="117"/>
          </reference>
        </references>
      </pivotArea>
    </format>
    <format dxfId="890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"/>
          </reference>
          <reference field="34" count="1" selected="0">
            <x v="118"/>
          </reference>
          <reference field="35" count="1">
            <x v="65"/>
          </reference>
        </references>
      </pivotArea>
    </format>
    <format dxfId="889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3"/>
          </reference>
          <reference field="34" count="1" selected="0">
            <x v="117"/>
          </reference>
          <reference field="35" count="1" selected="0">
            <x v="64"/>
          </reference>
        </references>
      </pivotArea>
    </format>
    <format dxfId="888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17"/>
          </reference>
        </references>
      </pivotArea>
    </format>
    <format dxfId="887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3"/>
          </reference>
          <reference field="34" count="1" selected="0">
            <x v="117"/>
          </reference>
        </references>
      </pivotArea>
    </format>
    <format dxfId="886">
      <pivotArea dataOnly="0" labelOnly="1" outline="0" offset="IV1" fieldPosition="0">
        <references count="6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3"/>
          </reference>
          <reference field="34" count="1" selected="0">
            <x v="117"/>
          </reference>
        </references>
      </pivotArea>
    </format>
    <format dxfId="885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3"/>
          </reference>
          <reference field="34" count="1" selected="0">
            <x v="117"/>
          </reference>
          <reference field="35" count="1">
            <x v="64"/>
          </reference>
        </references>
      </pivotArea>
    </format>
    <format dxfId="88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42"/>
          </reference>
          <reference field="34" count="1" selected="0">
            <x v="116"/>
          </reference>
          <reference field="35" count="1" selected="0">
            <x v="63"/>
          </reference>
        </references>
      </pivotArea>
    </format>
    <format dxfId="883">
      <pivotArea dataOnly="0" labelOnly="1" outline="0" fieldPosition="0">
        <references count="4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16"/>
          </reference>
        </references>
      </pivotArea>
    </format>
    <format dxfId="882">
      <pivotArea dataOnly="0" labelOnly="1" outline="0" fieldPosition="0">
        <references count="5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42"/>
          </reference>
          <reference field="34" count="1" selected="0">
            <x v="116"/>
          </reference>
        </references>
      </pivotArea>
    </format>
    <format dxfId="881">
      <pivotArea dataOnly="0" labelOnly="1" outline="0" offset="IV1" fieldPosition="0">
        <references count="6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42"/>
          </reference>
          <reference field="34" count="1" selected="0">
            <x v="116"/>
          </reference>
        </references>
      </pivotArea>
    </format>
    <format dxfId="880">
      <pivotArea dataOnly="0" labelOnly="1" outline="0" fieldPosition="0">
        <references count="7"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42"/>
          </reference>
          <reference field="34" count="1" selected="0">
            <x v="116"/>
          </reference>
          <reference field="35" count="1">
            <x v="63"/>
          </reference>
        </references>
      </pivotArea>
    </format>
    <format dxfId="879">
      <pivotArea outline="0" fieldPosition="0">
        <references count="8">
          <reference field="4294967294" count="1" selected="0">
            <x v="0"/>
          </reference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2"/>
          </reference>
          <reference field="34" count="1" selected="0">
            <x v="115"/>
          </reference>
          <reference field="35" count="1" selected="0">
            <x v="62"/>
          </reference>
        </references>
      </pivotArea>
    </format>
    <format dxfId="878">
      <pivotArea dataOnly="0" labelOnly="1" outline="0" fieldPosition="0">
        <references count="4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15"/>
          </reference>
        </references>
      </pivotArea>
    </format>
    <format dxfId="877">
      <pivotArea dataOnly="0" labelOnly="1" outline="0" fieldPosition="0">
        <references count="5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2"/>
          </reference>
          <reference field="34" count="1" selected="0">
            <x v="115"/>
          </reference>
        </references>
      </pivotArea>
    </format>
    <format dxfId="876">
      <pivotArea dataOnly="0" labelOnly="1" outline="0" offset="IV3" fieldPosition="0">
        <references count="6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51"/>
          </reference>
          <reference field="34" count="1" selected="0">
            <x v="112"/>
          </reference>
        </references>
      </pivotArea>
    </format>
    <format dxfId="875">
      <pivotArea dataOnly="0" labelOnly="1" outline="0" fieldPosition="0">
        <references count="7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2"/>
          </reference>
          <reference field="34" count="1" selected="0">
            <x v="115"/>
          </reference>
          <reference field="35" count="1">
            <x v="62"/>
          </reference>
        </references>
      </pivotArea>
    </format>
    <format dxfId="874">
      <pivotArea outline="0" fieldPosition="0">
        <references count="8">
          <reference field="4294967294" count="1" selected="0">
            <x v="0"/>
          </reference>
          <reference field="5" count="1" selected="0">
            <x v="10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2"/>
          </reference>
          <reference field="34" count="1" selected="0">
            <x v="114"/>
          </reference>
          <reference field="35" count="1" selected="0">
            <x v="61"/>
          </reference>
        </references>
      </pivotArea>
    </format>
    <format dxfId="873">
      <pivotArea dataOnly="0" labelOnly="1" outline="0" fieldPosition="0">
        <references count="4">
          <reference field="5" count="1" selected="0">
            <x v="10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14"/>
          </reference>
        </references>
      </pivotArea>
    </format>
    <format dxfId="872">
      <pivotArea dataOnly="0" labelOnly="1" outline="0" fieldPosition="0">
        <references count="5">
          <reference field="5" count="1" selected="0">
            <x v="10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2"/>
          </reference>
          <reference field="34" count="1" selected="0">
            <x v="114"/>
          </reference>
        </references>
      </pivotArea>
    </format>
    <format dxfId="871">
      <pivotArea dataOnly="0" labelOnly="1" outline="0" offset="IV256" fieldPosition="0">
        <references count="6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51"/>
          </reference>
          <reference field="34" count="1" selected="0">
            <x v="112"/>
          </reference>
        </references>
      </pivotArea>
    </format>
    <format dxfId="870">
      <pivotArea dataOnly="0" labelOnly="1" outline="0" fieldPosition="0">
        <references count="7">
          <reference field="5" count="1" selected="0">
            <x v="10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2"/>
          </reference>
          <reference field="34" count="1" selected="0">
            <x v="114"/>
          </reference>
          <reference field="35" count="1">
            <x v="61"/>
          </reference>
        </references>
      </pivotArea>
    </format>
    <format dxfId="869">
      <pivotArea outline="0" fieldPosition="0">
        <references count="8">
          <reference field="4294967294" count="1" selected="0">
            <x v="0"/>
          </reference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7"/>
          </reference>
          <reference field="34" count="1" selected="0">
            <x v="113"/>
          </reference>
          <reference field="35" count="1" selected="0">
            <x v="59"/>
          </reference>
        </references>
      </pivotArea>
    </format>
    <format dxfId="868">
      <pivotArea dataOnly="0" labelOnly="1" outline="0" fieldPosition="0">
        <references count="4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13"/>
          </reference>
        </references>
      </pivotArea>
    </format>
    <format dxfId="867">
      <pivotArea dataOnly="0" labelOnly="1" outline="0" fieldPosition="0">
        <references count="5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37"/>
          </reference>
          <reference field="34" count="1" selected="0">
            <x v="113"/>
          </reference>
        </references>
      </pivotArea>
    </format>
    <format dxfId="866">
      <pivotArea dataOnly="0" labelOnly="1" outline="0" offset="IV2" fieldPosition="0">
        <references count="6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51"/>
          </reference>
          <reference field="34" count="1" selected="0">
            <x v="112"/>
          </reference>
        </references>
      </pivotArea>
    </format>
    <format dxfId="865">
      <pivotArea dataOnly="0" labelOnly="1" outline="0" fieldPosition="0">
        <references count="7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7"/>
          </reference>
          <reference field="34" count="1" selected="0">
            <x v="113"/>
          </reference>
          <reference field="35" count="1">
            <x v="59"/>
          </reference>
        </references>
      </pivotArea>
    </format>
    <format dxfId="864">
      <pivotArea outline="0" fieldPosition="0">
        <references count="8">
          <reference field="4294967294" count="1" selected="0">
            <x v="0"/>
          </reference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1"/>
          </reference>
          <reference field="34" count="1" selected="0">
            <x v="112"/>
          </reference>
          <reference field="35" count="1" selected="0">
            <x v="60"/>
          </reference>
        </references>
      </pivotArea>
    </format>
    <format dxfId="863">
      <pivotArea dataOnly="0" labelOnly="1" outline="0" fieldPosition="0">
        <references count="4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12"/>
          </reference>
        </references>
      </pivotArea>
    </format>
    <format dxfId="862">
      <pivotArea dataOnly="0" labelOnly="1" outline="0" fieldPosition="0">
        <references count="5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51"/>
          </reference>
          <reference field="34" count="1" selected="0">
            <x v="112"/>
          </reference>
        </references>
      </pivotArea>
    </format>
    <format dxfId="861">
      <pivotArea dataOnly="0" labelOnly="1" outline="0" offset="IV1" fieldPosition="0">
        <references count="6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51"/>
          </reference>
          <reference field="34" count="1" selected="0">
            <x v="112"/>
          </reference>
        </references>
      </pivotArea>
    </format>
    <format dxfId="860">
      <pivotArea dataOnly="0" labelOnly="1" outline="0" fieldPosition="0">
        <references count="7">
          <reference field="5" count="1" selected="0">
            <x v="10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1"/>
          </reference>
          <reference field="34" count="1" selected="0">
            <x v="112"/>
          </reference>
          <reference field="35" count="1">
            <x v="60"/>
          </reference>
        </references>
      </pivotArea>
    </format>
    <format dxfId="859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6"/>
          </reference>
          <reference field="34" count="1" selected="0">
            <x v="111"/>
          </reference>
          <reference field="35" count="1" selected="0">
            <x v="58"/>
          </reference>
        </references>
      </pivotArea>
    </format>
    <format dxfId="858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11"/>
          </reference>
        </references>
      </pivotArea>
    </format>
    <format dxfId="857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6"/>
          </reference>
          <reference field="34" count="1" selected="0">
            <x v="111"/>
          </reference>
        </references>
      </pivotArea>
    </format>
    <format dxfId="856">
      <pivotArea dataOnly="0" labelOnly="1" outline="0" offset="IV1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6"/>
          </reference>
          <reference field="34" count="1" selected="0">
            <x v="111"/>
          </reference>
        </references>
      </pivotArea>
    </format>
    <format dxfId="855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6"/>
          </reference>
          <reference field="34" count="1" selected="0">
            <x v="111"/>
          </reference>
          <reference field="35" count="1">
            <x v="58"/>
          </reference>
        </references>
      </pivotArea>
    </format>
    <format dxfId="854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86"/>
          </reference>
          <reference field="34" count="1" selected="0">
            <x v="110"/>
          </reference>
          <reference field="35" count="1" selected="0">
            <x v="57"/>
          </reference>
        </references>
      </pivotArea>
    </format>
    <format dxfId="853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10"/>
          </reference>
        </references>
      </pivotArea>
    </format>
    <format dxfId="852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86"/>
          </reference>
          <reference field="34" count="1" selected="0">
            <x v="110"/>
          </reference>
        </references>
      </pivotArea>
    </format>
    <format dxfId="851">
      <pivotArea dataOnly="0" labelOnly="1" outline="0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86"/>
          </reference>
          <reference field="34" count="1" selected="0">
            <x v="110"/>
          </reference>
        </references>
      </pivotArea>
    </format>
    <format dxfId="850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86"/>
          </reference>
          <reference field="34" count="1" selected="0">
            <x v="110"/>
          </reference>
          <reference field="35" count="1">
            <x v="57"/>
          </reference>
        </references>
      </pivotArea>
    </format>
    <format dxfId="849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"/>
          </reference>
          <reference field="34" count="1" selected="0">
            <x v="109"/>
          </reference>
          <reference field="35" count="1" selected="0">
            <x v="56"/>
          </reference>
        </references>
      </pivotArea>
    </format>
    <format dxfId="848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09"/>
          </reference>
        </references>
      </pivotArea>
    </format>
    <format dxfId="847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9"/>
          </reference>
          <reference field="34" count="1" selected="0">
            <x v="109"/>
          </reference>
        </references>
      </pivotArea>
    </format>
    <format dxfId="846">
      <pivotArea dataOnly="0" labelOnly="1" outline="0" offset="IV256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6"/>
          </reference>
          <reference field="34" count="1" selected="0">
            <x v="111"/>
          </reference>
        </references>
      </pivotArea>
    </format>
    <format dxfId="845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"/>
          </reference>
          <reference field="34" count="1" selected="0">
            <x v="109"/>
          </reference>
          <reference field="35" count="1">
            <x v="56"/>
          </reference>
        </references>
      </pivotArea>
    </format>
    <format dxfId="844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5"/>
          </reference>
          <reference field="34" count="1" selected="0">
            <x v="108"/>
          </reference>
          <reference field="35" count="1" selected="0">
            <x v="55"/>
          </reference>
        </references>
      </pivotArea>
    </format>
    <format dxfId="843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08"/>
          </reference>
        </references>
      </pivotArea>
    </format>
    <format dxfId="842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85"/>
          </reference>
          <reference field="34" count="1" selected="0">
            <x v="108"/>
          </reference>
        </references>
      </pivotArea>
    </format>
    <format dxfId="841">
      <pivotArea dataOnly="0" labelOnly="1" outline="0" offset="IV3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6"/>
          </reference>
          <reference field="34" count="1" selected="0">
            <x v="111"/>
          </reference>
        </references>
      </pivotArea>
    </format>
    <format dxfId="840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5"/>
          </reference>
          <reference field="34" count="1" selected="0">
            <x v="108"/>
          </reference>
          <reference field="35" count="1">
            <x v="55"/>
          </reference>
        </references>
      </pivotArea>
    </format>
    <format dxfId="839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50"/>
          </reference>
          <reference field="34" count="1" selected="0">
            <x v="105"/>
          </reference>
          <reference field="35" count="1" selected="0">
            <x v="54"/>
          </reference>
        </references>
      </pivotArea>
    </format>
    <format dxfId="838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05"/>
          </reference>
        </references>
      </pivotArea>
    </format>
    <format dxfId="837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50"/>
          </reference>
          <reference field="34" count="1" selected="0">
            <x v="105"/>
          </reference>
        </references>
      </pivotArea>
    </format>
    <format dxfId="836">
      <pivotArea dataOnly="0" labelOnly="1" outline="0" offset="IV2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6"/>
          </reference>
          <reference field="34" count="1" selected="0">
            <x v="111"/>
          </reference>
        </references>
      </pivotArea>
    </format>
    <format dxfId="835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50"/>
          </reference>
          <reference field="34" count="1" selected="0">
            <x v="105"/>
          </reference>
          <reference field="35" count="1">
            <x v="54"/>
          </reference>
        </references>
      </pivotArea>
    </format>
    <format dxfId="834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3"/>
          </reference>
          <reference field="34" count="1" selected="0">
            <x v="106"/>
          </reference>
          <reference field="35" count="1" selected="0">
            <x v="54"/>
          </reference>
        </references>
      </pivotArea>
    </format>
    <format dxfId="833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06"/>
          </reference>
        </references>
      </pivotArea>
    </format>
    <format dxfId="832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3"/>
          </reference>
          <reference field="34" count="1" selected="0">
            <x v="106"/>
          </reference>
        </references>
      </pivotArea>
    </format>
    <format dxfId="831">
      <pivotArea dataOnly="0" labelOnly="1" outline="0" offset="IV256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7"/>
          </reference>
          <reference field="34" count="1" selected="0">
            <x v="100"/>
          </reference>
        </references>
      </pivotArea>
    </format>
    <format dxfId="830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3"/>
          </reference>
          <reference field="34" count="1" selected="0">
            <x v="106"/>
          </reference>
          <reference field="35" count="1">
            <x v="54"/>
          </reference>
        </references>
      </pivotArea>
    </format>
    <format dxfId="829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0"/>
          </reference>
          <reference field="34" count="2" selected="0">
            <x v="103"/>
            <x v="104"/>
          </reference>
          <reference field="35" count="1" selected="0">
            <x v="53"/>
          </reference>
        </references>
      </pivotArea>
    </format>
    <format dxfId="828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103"/>
            <x v="104"/>
          </reference>
        </references>
      </pivotArea>
    </format>
    <format dxfId="827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20"/>
          </reference>
          <reference field="34" count="1" selected="0">
            <x v="103"/>
          </reference>
        </references>
      </pivotArea>
    </format>
    <format dxfId="826">
      <pivotArea dataOnly="0" labelOnly="1" outline="0" offset="IV3:IV4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7"/>
          </reference>
          <reference field="34" count="1" selected="0">
            <x v="100"/>
          </reference>
        </references>
      </pivotArea>
    </format>
    <format dxfId="825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0"/>
          </reference>
          <reference field="34" count="1" selected="0">
            <x v="103"/>
          </reference>
          <reference field="35" count="1">
            <x v="53"/>
          </reference>
        </references>
      </pivotArea>
    </format>
    <format dxfId="824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0"/>
          </reference>
          <reference field="34" count="1" selected="0">
            <x v="104"/>
          </reference>
          <reference field="35" count="1">
            <x v="53"/>
          </reference>
        </references>
      </pivotArea>
    </format>
    <format dxfId="823">
      <pivotArea outline="0" fieldPosition="0">
        <references count="7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105"/>
          </reference>
          <reference field="34" count="1" selected="0">
            <x v="87"/>
          </reference>
          <reference field="35" count="1" selected="0">
            <x v="42"/>
          </reference>
        </references>
      </pivotArea>
    </format>
    <format dxfId="822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87"/>
          </reference>
        </references>
      </pivotArea>
    </format>
    <format dxfId="821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105"/>
          </reference>
          <reference field="34" count="1" selected="0">
            <x v="87"/>
          </reference>
        </references>
      </pivotArea>
    </format>
    <format dxfId="820">
      <pivotArea dataOnly="0" labelOnly="1" outline="0" offset="IV1" fieldPosition="0">
        <references count="6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105"/>
          </reference>
          <reference field="34" count="1" selected="0">
            <x v="87"/>
          </reference>
        </references>
      </pivotArea>
    </format>
    <format dxfId="819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105"/>
          </reference>
          <reference field="34" count="1" selected="0">
            <x v="87"/>
          </reference>
          <reference field="35" count="1">
            <x v="42"/>
          </reference>
        </references>
      </pivotArea>
    </format>
    <format dxfId="818">
      <pivotArea outline="0" fieldPosition="0">
        <references count="7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105"/>
          </reference>
          <reference field="34" count="1" selected="0">
            <x v="87"/>
          </reference>
          <reference field="35" count="1" selected="0">
            <x v="42"/>
          </reference>
        </references>
      </pivotArea>
    </format>
    <format dxfId="817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87"/>
          </reference>
        </references>
      </pivotArea>
    </format>
    <format dxfId="816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105"/>
          </reference>
          <reference field="34" count="1" selected="0">
            <x v="87"/>
          </reference>
        </references>
      </pivotArea>
    </format>
    <format dxfId="815">
      <pivotArea dataOnly="0" labelOnly="1" outline="0" fieldPosition="0">
        <references count="6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105"/>
          </reference>
          <reference field="34" count="1" selected="0">
            <x v="87"/>
          </reference>
        </references>
      </pivotArea>
    </format>
    <format dxfId="814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105"/>
          </reference>
          <reference field="34" count="1" selected="0">
            <x v="87"/>
          </reference>
          <reference field="35" count="1">
            <x v="42"/>
          </reference>
        </references>
      </pivotArea>
    </format>
    <format dxfId="813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7"/>
          </reference>
          <reference field="34" count="2" selected="0">
            <x v="100"/>
            <x v="101"/>
          </reference>
          <reference field="35" count="1" selected="0">
            <x v="52"/>
          </reference>
        </references>
      </pivotArea>
    </format>
    <format dxfId="812">
      <pivotArea dataOnly="0" labelOnly="1" outline="0" fieldPosition="0">
        <references count="4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100"/>
            <x v="101"/>
          </reference>
        </references>
      </pivotArea>
    </format>
    <format dxfId="811">
      <pivotArea dataOnly="0" labelOnly="1" outline="0" fieldPosition="0">
        <references count="5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67"/>
          </reference>
          <reference field="34" count="1" selected="0">
            <x v="100"/>
          </reference>
        </references>
      </pivotArea>
    </format>
    <format dxfId="810">
      <pivotArea dataOnly="0" labelOnly="1" outline="0" offset="IV1:IV2" fieldPosition="0">
        <references count="6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7"/>
          </reference>
          <reference field="34" count="1" selected="0">
            <x v="100"/>
          </reference>
        </references>
      </pivotArea>
    </format>
    <format dxfId="809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7"/>
          </reference>
          <reference field="34" count="1" selected="0">
            <x v="100"/>
          </reference>
          <reference field="35" count="1">
            <x v="52"/>
          </reference>
        </references>
      </pivotArea>
    </format>
    <format dxfId="808">
      <pivotArea dataOnly="0" labelOnly="1" outline="0" fieldPosition="0">
        <references count="7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7"/>
          </reference>
          <reference field="34" count="1" selected="0">
            <x v="101"/>
          </reference>
          <reference field="35" count="1">
            <x v="52"/>
          </reference>
        </references>
      </pivotArea>
    </format>
    <format dxfId="807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"/>
          </reference>
          <reference field="34" count="2" selected="0">
            <x v="97"/>
            <x v="99"/>
          </reference>
          <reference field="35" count="1" selected="0">
            <x v="51"/>
          </reference>
        </references>
      </pivotArea>
    </format>
    <format dxfId="806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97"/>
            <x v="99"/>
          </reference>
        </references>
      </pivotArea>
    </format>
    <format dxfId="805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8"/>
          </reference>
          <reference field="34" count="1" selected="0">
            <x v="97"/>
          </reference>
        </references>
      </pivotArea>
    </format>
    <format dxfId="804">
      <pivotArea dataOnly="0" labelOnly="1" outline="0" offset="IV2:IV3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21"/>
          </reference>
          <reference field="34" count="1" selected="0">
            <x v="95"/>
          </reference>
        </references>
      </pivotArea>
    </format>
    <format dxfId="803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"/>
          </reference>
          <reference field="34" count="1" selected="0">
            <x v="97"/>
          </reference>
          <reference field="35" count="1">
            <x v="51"/>
          </reference>
        </references>
      </pivotArea>
    </format>
    <format dxfId="802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"/>
          </reference>
          <reference field="34" count="1" selected="0">
            <x v="99"/>
          </reference>
          <reference field="35" count="1">
            <x v="51"/>
          </reference>
        </references>
      </pivotArea>
    </format>
    <format dxfId="801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1"/>
          </reference>
          <reference field="34" count="1" selected="0">
            <x v="95"/>
          </reference>
          <reference field="35" count="1" selected="0">
            <x v="50"/>
          </reference>
        </references>
      </pivotArea>
    </format>
    <format dxfId="800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95"/>
          </reference>
        </references>
      </pivotArea>
    </format>
    <format dxfId="799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1"/>
          </reference>
          <reference field="34" count="1" selected="0">
            <x v="95"/>
          </reference>
        </references>
      </pivotArea>
    </format>
    <format dxfId="798">
      <pivotArea dataOnly="0" labelOnly="1" outline="0" offset="IV1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21"/>
          </reference>
          <reference field="34" count="1" selected="0">
            <x v="95"/>
          </reference>
        </references>
      </pivotArea>
    </format>
    <format dxfId="797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1"/>
          </reference>
          <reference field="34" count="1" selected="0">
            <x v="95"/>
          </reference>
          <reference field="35" count="1">
            <x v="50"/>
          </reference>
        </references>
      </pivotArea>
    </format>
    <format dxfId="796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7"/>
          </reference>
          <reference field="34" count="1" selected="0">
            <x v="94"/>
          </reference>
          <reference field="35" count="1" selected="0">
            <x v="49"/>
          </reference>
        </references>
      </pivotArea>
    </format>
    <format dxfId="795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94"/>
          </reference>
        </references>
      </pivotArea>
    </format>
    <format dxfId="794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"/>
          </reference>
          <reference field="34" count="1" selected="0">
            <x v="94"/>
          </reference>
        </references>
      </pivotArea>
    </format>
    <format dxfId="793">
      <pivotArea dataOnly="0" labelOnly="1" outline="0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7"/>
          </reference>
          <reference field="34" count="1" selected="0">
            <x v="94"/>
          </reference>
        </references>
      </pivotArea>
    </format>
    <format dxfId="792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7"/>
          </reference>
          <reference field="34" count="1" selected="0">
            <x v="94"/>
          </reference>
          <reference field="35" count="1">
            <x v="49"/>
          </reference>
        </references>
      </pivotArea>
    </format>
    <format dxfId="791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7"/>
          </reference>
          <reference field="34" count="1" selected="0">
            <x v="94"/>
          </reference>
          <reference field="35" count="1" selected="0">
            <x v="49"/>
          </reference>
        </references>
      </pivotArea>
    </format>
    <format dxfId="790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94"/>
          </reference>
        </references>
      </pivotArea>
    </format>
    <format dxfId="789">
      <pivotArea dataOnly="0" labelOnly="1" outline="0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7"/>
          </reference>
          <reference field="34" count="1" selected="0">
            <x v="94"/>
          </reference>
        </references>
      </pivotArea>
    </format>
    <format dxfId="788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7"/>
          </reference>
          <reference field="34" count="1" selected="0">
            <x v="94"/>
          </reference>
          <reference field="35" count="1">
            <x v="49"/>
          </reference>
        </references>
      </pivotArea>
    </format>
    <format dxfId="787">
      <pivotArea outline="0" fieldPosition="0">
        <references count="8">
          <reference field="4294967294" count="1" selected="0">
            <x v="1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7"/>
          </reference>
          <reference field="34" count="1" selected="0">
            <x v="94"/>
          </reference>
          <reference field="35" count="1" selected="0">
            <x v="49"/>
          </reference>
        </references>
      </pivotArea>
    </format>
    <format dxfId="786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"/>
          </reference>
          <reference field="34" count="1" selected="0">
            <x v="93"/>
          </reference>
          <reference field="35" count="1" selected="0">
            <x v="48"/>
          </reference>
        </references>
      </pivotArea>
    </format>
    <format dxfId="785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93"/>
          </reference>
        </references>
      </pivotArea>
    </format>
    <format dxfId="784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"/>
          </reference>
          <reference field="34" count="1" selected="0">
            <x v="93"/>
          </reference>
        </references>
      </pivotArea>
    </format>
    <format dxfId="783">
      <pivotArea dataOnly="0" labelOnly="1" outline="0" offset="IV256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3"/>
          </reference>
          <reference field="34" count="1" selected="0">
            <x v="90"/>
          </reference>
        </references>
      </pivotArea>
    </format>
    <format dxfId="782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"/>
          </reference>
          <reference field="34" count="1" selected="0">
            <x v="93"/>
          </reference>
          <reference field="35" count="1">
            <x v="48"/>
          </reference>
        </references>
      </pivotArea>
    </format>
    <format dxfId="781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9"/>
          </reference>
          <reference field="34" count="1" selected="0">
            <x v="92"/>
          </reference>
          <reference field="35" count="1" selected="0">
            <x v="47"/>
          </reference>
        </references>
      </pivotArea>
    </format>
    <format dxfId="780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92"/>
          </reference>
        </references>
      </pivotArea>
    </format>
    <format dxfId="779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9"/>
          </reference>
          <reference field="34" count="1" selected="0">
            <x v="92"/>
          </reference>
        </references>
      </pivotArea>
    </format>
    <format dxfId="778">
      <pivotArea dataOnly="0" labelOnly="1" outline="0" offset="IV2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3"/>
          </reference>
          <reference field="34" count="1" selected="0">
            <x v="90"/>
          </reference>
        </references>
      </pivotArea>
    </format>
    <format dxfId="777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9"/>
          </reference>
          <reference field="34" count="1" selected="0">
            <x v="92"/>
          </reference>
          <reference field="35" count="1">
            <x v="47"/>
          </reference>
        </references>
      </pivotArea>
    </format>
    <format dxfId="776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114"/>
          </reference>
          <reference field="34" count="1" selected="0">
            <x v="107"/>
          </reference>
          <reference field="35" count="1" selected="0">
            <x v="46"/>
          </reference>
        </references>
      </pivotArea>
    </format>
    <format dxfId="775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07"/>
          </reference>
        </references>
      </pivotArea>
    </format>
    <format dxfId="774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114"/>
          </reference>
          <reference field="34" count="1" selected="0">
            <x v="107"/>
          </reference>
        </references>
      </pivotArea>
    </format>
    <format dxfId="773">
      <pivotArea dataOnly="0" labelOnly="1" outline="0" offset="IV256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21"/>
          </reference>
          <reference field="34" count="1" selected="0">
            <x v="95"/>
          </reference>
        </references>
      </pivotArea>
    </format>
    <format dxfId="772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114"/>
          </reference>
          <reference field="34" count="1" selected="0">
            <x v="107"/>
          </reference>
          <reference field="35" count="1">
            <x v="46"/>
          </reference>
        </references>
      </pivotArea>
    </format>
    <format dxfId="771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3"/>
          </reference>
          <reference field="34" count="1" selected="0">
            <x v="90"/>
          </reference>
          <reference field="35" count="1" selected="0">
            <x v="45"/>
          </reference>
        </references>
      </pivotArea>
    </format>
    <format dxfId="770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90"/>
          </reference>
        </references>
      </pivotArea>
    </format>
    <format dxfId="769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63"/>
          </reference>
          <reference field="34" count="1" selected="0">
            <x v="90"/>
          </reference>
        </references>
      </pivotArea>
    </format>
    <format dxfId="768">
      <pivotArea dataOnly="0" labelOnly="1" outline="0" offset="IV1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3"/>
          </reference>
          <reference field="34" count="1" selected="0">
            <x v="90"/>
          </reference>
        </references>
      </pivotArea>
    </format>
    <format dxfId="767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3"/>
          </reference>
          <reference field="34" count="1" selected="0">
            <x v="90"/>
          </reference>
          <reference field="35" count="1">
            <x v="45"/>
          </reference>
        </references>
      </pivotArea>
    </format>
    <format dxfId="766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8"/>
          </reference>
          <reference field="34" count="1" selected="0">
            <x v="89"/>
          </reference>
          <reference field="35" count="1" selected="0">
            <x v="44"/>
          </reference>
        </references>
      </pivotArea>
    </format>
    <format dxfId="765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89"/>
          </reference>
        </references>
      </pivotArea>
    </format>
    <format dxfId="764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58"/>
          </reference>
          <reference field="34" count="1" selected="0">
            <x v="89"/>
          </reference>
        </references>
      </pivotArea>
    </format>
    <format dxfId="763">
      <pivotArea dataOnly="0" labelOnly="1" outline="0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58"/>
          </reference>
          <reference field="34" count="1" selected="0">
            <x v="89"/>
          </reference>
        </references>
      </pivotArea>
    </format>
    <format dxfId="762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8"/>
          </reference>
          <reference field="34" count="1" selected="0">
            <x v="89"/>
          </reference>
          <reference field="35" count="1">
            <x v="44"/>
          </reference>
        </references>
      </pivotArea>
    </format>
    <format dxfId="761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18"/>
          </reference>
          <reference field="34" count="1" selected="0">
            <x v="85"/>
          </reference>
          <reference field="35" count="1" selected="0">
            <x v="40"/>
          </reference>
        </references>
      </pivotArea>
    </format>
    <format dxfId="760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85"/>
          </reference>
        </references>
      </pivotArea>
    </format>
    <format dxfId="759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8"/>
          </reference>
          <reference field="34" count="1" selected="0">
            <x v="85"/>
          </reference>
        </references>
      </pivotArea>
    </format>
    <format dxfId="758">
      <pivotArea dataOnly="0" labelOnly="1" outline="0" offset="IV2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96"/>
          </reference>
          <reference field="34" count="1" selected="0">
            <x v="84"/>
          </reference>
        </references>
      </pivotArea>
    </format>
    <format dxfId="757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18"/>
          </reference>
          <reference field="34" count="1" selected="0">
            <x v="85"/>
          </reference>
          <reference field="35" count="1">
            <x v="40"/>
          </reference>
        </references>
      </pivotArea>
    </format>
    <format dxfId="756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96"/>
          </reference>
          <reference field="34" count="1" selected="0">
            <x v="84"/>
          </reference>
          <reference field="35" count="1" selected="0">
            <x v="41"/>
          </reference>
        </references>
      </pivotArea>
    </format>
    <format dxfId="755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84"/>
          </reference>
        </references>
      </pivotArea>
    </format>
    <format dxfId="754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96"/>
          </reference>
          <reference field="34" count="1" selected="0">
            <x v="84"/>
          </reference>
        </references>
      </pivotArea>
    </format>
    <format dxfId="753">
      <pivotArea dataOnly="0" labelOnly="1" outline="0" offset="IV1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96"/>
          </reference>
          <reference field="34" count="1" selected="0">
            <x v="84"/>
          </reference>
        </references>
      </pivotArea>
    </format>
    <format dxfId="752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96"/>
          </reference>
          <reference field="34" count="1" selected="0">
            <x v="84"/>
          </reference>
          <reference field="35" count="1">
            <x v="41"/>
          </reference>
        </references>
      </pivotArea>
    </format>
    <format dxfId="751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70"/>
          </reference>
          <reference field="34" count="1" selected="0">
            <x v="83"/>
          </reference>
          <reference field="35" count="1" selected="0">
            <x v="39"/>
          </reference>
        </references>
      </pivotArea>
    </format>
    <format dxfId="750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83"/>
          </reference>
        </references>
      </pivotArea>
    </format>
    <format dxfId="749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70"/>
          </reference>
          <reference field="34" count="1" selected="0">
            <x v="83"/>
          </reference>
        </references>
      </pivotArea>
    </format>
    <format dxfId="748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70"/>
          </reference>
          <reference field="34" count="1" selected="0">
            <x v="83"/>
          </reference>
          <reference field="35" count="1">
            <x v="39"/>
          </reference>
        </references>
      </pivotArea>
    </format>
    <format dxfId="747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88"/>
          </reference>
          <reference field="35" count="1" selected="0">
            <x v="43"/>
          </reference>
        </references>
      </pivotArea>
    </format>
    <format dxfId="746">
      <pivotArea dataOnly="0" labelOnly="1" outline="0" fieldPosition="0">
        <references count="4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88"/>
          </reference>
        </references>
      </pivotArea>
    </format>
    <format dxfId="745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47"/>
          </reference>
          <reference field="34" count="1" selected="0">
            <x v="88"/>
          </reference>
        </references>
      </pivotArea>
    </format>
    <format dxfId="744">
      <pivotArea dataOnly="0" labelOnly="1" outline="0" fieldPosition="0">
        <references count="6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7"/>
          </reference>
          <reference field="34" count="1" selected="0">
            <x v="88"/>
          </reference>
        </references>
      </pivotArea>
    </format>
    <format dxfId="743">
      <pivotArea dataOnly="0" labelOnly="1" outline="0" fieldPosition="0">
        <references count="7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88"/>
          </reference>
          <reference field="35" count="1">
            <x v="43"/>
          </reference>
        </references>
      </pivotArea>
    </format>
    <format dxfId="742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81"/>
          </reference>
          <reference field="35" count="1" selected="0">
            <x v="37"/>
          </reference>
        </references>
      </pivotArea>
    </format>
    <format dxfId="741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81"/>
          </reference>
        </references>
      </pivotArea>
    </format>
    <format dxfId="740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47"/>
          </reference>
          <reference field="34" count="1" selected="0">
            <x v="81"/>
          </reference>
        </references>
      </pivotArea>
    </format>
    <format dxfId="739">
      <pivotArea dataOnly="0" labelOnly="1" outline="0" offset="IV256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9"/>
          </reference>
          <reference field="34" count="1" selected="0">
            <x v="76"/>
          </reference>
        </references>
      </pivotArea>
    </format>
    <format dxfId="738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81"/>
          </reference>
          <reference field="35" count="1">
            <x v="37"/>
          </reference>
        </references>
      </pivotArea>
    </format>
    <format dxfId="737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8"/>
          </reference>
          <reference field="34" count="1" selected="0">
            <x v="80"/>
          </reference>
          <reference field="35" count="1" selected="0">
            <x v="37"/>
          </reference>
        </references>
      </pivotArea>
    </format>
    <format dxfId="736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80"/>
          </reference>
        </references>
      </pivotArea>
    </format>
    <format dxfId="735">
      <pivotArea dataOnly="0" labelOnly="1" outline="0" offset="IV5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9"/>
          </reference>
          <reference field="34" count="1" selected="0">
            <x v="76"/>
          </reference>
        </references>
      </pivotArea>
    </format>
    <format dxfId="734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8"/>
          </reference>
          <reference field="34" count="1" selected="0">
            <x v="80"/>
          </reference>
          <reference field="35" count="1">
            <x v="37"/>
          </reference>
        </references>
      </pivotArea>
    </format>
    <format dxfId="733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8"/>
          </reference>
          <reference field="34" count="1" selected="0">
            <x v="79"/>
          </reference>
          <reference field="35" count="1" selected="0">
            <x v="36"/>
          </reference>
        </references>
      </pivotArea>
    </format>
    <format dxfId="732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79"/>
          </reference>
        </references>
      </pivotArea>
    </format>
    <format dxfId="731">
      <pivotArea dataOnly="0" labelOnly="1" outline="0" offset="IV1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88"/>
          </reference>
          <reference field="34" count="1" selected="0">
            <x v="79"/>
          </reference>
        </references>
      </pivotArea>
    </format>
    <format dxfId="730">
      <pivotArea dataOnly="0" labelOnly="1" outline="0" offset="IV4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9"/>
          </reference>
          <reference field="34" count="1" selected="0">
            <x v="76"/>
          </reference>
        </references>
      </pivotArea>
    </format>
    <format dxfId="729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8"/>
          </reference>
          <reference field="34" count="1" selected="0">
            <x v="79"/>
          </reference>
          <reference field="35" count="1">
            <x v="36"/>
          </reference>
        </references>
      </pivotArea>
    </format>
    <format dxfId="728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78"/>
          </reference>
          <reference field="35" count="1" selected="0">
            <x v="35"/>
          </reference>
        </references>
      </pivotArea>
    </format>
    <format dxfId="727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78"/>
          </reference>
        </references>
      </pivotArea>
    </format>
    <format dxfId="726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47"/>
          </reference>
          <reference field="34" count="1" selected="0">
            <x v="78"/>
          </reference>
        </references>
      </pivotArea>
    </format>
    <format dxfId="725">
      <pivotArea dataOnly="0" labelOnly="1" outline="0" offset="IV3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9"/>
          </reference>
          <reference field="34" count="1" selected="0">
            <x v="76"/>
          </reference>
        </references>
      </pivotArea>
    </format>
    <format dxfId="724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78"/>
          </reference>
          <reference field="35" count="1">
            <x v="35"/>
          </reference>
        </references>
      </pivotArea>
    </format>
    <format dxfId="723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1"/>
          </reference>
          <reference field="26" count="1" selected="0">
            <x v="4"/>
          </reference>
          <reference field="34" count="1" selected="0">
            <x v="82"/>
          </reference>
          <reference field="35" count="1" selected="0">
            <x v="38"/>
          </reference>
        </references>
      </pivotArea>
    </format>
    <format dxfId="722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0"/>
          </reference>
          <reference field="14" count="1" selected="0">
            <x v="2"/>
          </reference>
          <reference field="34" count="1">
            <x v="82"/>
          </reference>
        </references>
      </pivotArea>
    </format>
    <format dxfId="721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0"/>
          </reference>
          <reference field="14" count="1" selected="0">
            <x v="2"/>
          </reference>
          <reference field="26" count="1">
            <x v="4"/>
          </reference>
          <reference field="34" count="1" selected="0">
            <x v="82"/>
          </reference>
        </references>
      </pivotArea>
    </format>
    <format dxfId="720">
      <pivotArea dataOnly="0" labelOnly="1" outline="0" offset="IV256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96"/>
          </reference>
          <reference field="34" count="1" selected="0">
            <x v="84"/>
          </reference>
        </references>
      </pivotArea>
    </format>
    <format dxfId="719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1"/>
          </reference>
          <reference field="26" count="1" selected="0">
            <x v="4"/>
          </reference>
          <reference field="34" count="1" selected="0">
            <x v="82"/>
          </reference>
          <reference field="35" count="1">
            <x v="38"/>
          </reference>
        </references>
      </pivotArea>
    </format>
    <format dxfId="718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9"/>
          </reference>
          <reference field="34" count="2" selected="0">
            <x v="76"/>
            <x v="77"/>
          </reference>
          <reference field="35" count="1" selected="0">
            <x v="34"/>
          </reference>
        </references>
      </pivotArea>
    </format>
    <format dxfId="717">
      <pivotArea dataOnly="0" labelOnly="1" outline="0" fieldPosition="0">
        <references count="4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76"/>
            <x v="77"/>
          </reference>
        </references>
      </pivotArea>
    </format>
    <format dxfId="716">
      <pivotArea dataOnly="0" labelOnly="1" outline="0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9"/>
          </reference>
          <reference field="34" count="1" selected="0">
            <x v="76"/>
          </reference>
        </references>
      </pivotArea>
    </format>
    <format dxfId="715">
      <pivotArea dataOnly="0" labelOnly="1" outline="0" offset="IV1:IV2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9"/>
          </reference>
          <reference field="34" count="1" selected="0">
            <x v="76"/>
          </reference>
        </references>
      </pivotArea>
    </format>
    <format dxfId="714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9"/>
          </reference>
          <reference field="34" count="1" selected="0">
            <x v="76"/>
          </reference>
          <reference field="35" count="1">
            <x v="34"/>
          </reference>
        </references>
      </pivotArea>
    </format>
    <format dxfId="713">
      <pivotArea dataOnly="0" labelOnly="1" outline="0" fieldPosition="0">
        <references count="7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9"/>
          </reference>
          <reference field="34" count="1" selected="0">
            <x v="77"/>
          </reference>
          <reference field="35" count="1">
            <x v="34"/>
          </reference>
        </references>
      </pivotArea>
    </format>
    <format dxfId="712">
      <pivotArea outline="0" fieldPosition="0">
        <references count="8">
          <reference field="4294967294" count="1" selected="0">
            <x v="0"/>
          </reference>
          <reference field="5" count="1" selected="0">
            <x v="6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5"/>
          </reference>
          <reference field="34" count="1" selected="0">
            <x v="75"/>
          </reference>
          <reference field="35" count="1" selected="0">
            <x v="33"/>
          </reference>
        </references>
      </pivotArea>
    </format>
    <format dxfId="711">
      <pivotArea dataOnly="0" labelOnly="1" outline="0" fieldPosition="0">
        <references count="4">
          <reference field="5" count="1" selected="0">
            <x v="6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75"/>
          </reference>
        </references>
      </pivotArea>
    </format>
    <format dxfId="710">
      <pivotArea dataOnly="0" labelOnly="1" outline="0" fieldPosition="0">
        <references count="5">
          <reference field="5" count="1" selected="0">
            <x v="6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5"/>
          </reference>
          <reference field="34" count="1" selected="0">
            <x v="75"/>
          </reference>
        </references>
      </pivotArea>
    </format>
    <format dxfId="709">
      <pivotArea dataOnly="0" labelOnly="1" outline="0" fieldPosition="0">
        <references count="6">
          <reference field="5" count="1" selected="0">
            <x v="6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5"/>
          </reference>
          <reference field="34" count="1" selected="0">
            <x v="75"/>
          </reference>
        </references>
      </pivotArea>
    </format>
    <format dxfId="708">
      <pivotArea dataOnly="0" labelOnly="1" outline="0" fieldPosition="0">
        <references count="7">
          <reference field="5" count="1" selected="0">
            <x v="6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5"/>
          </reference>
          <reference field="34" count="1" selected="0">
            <x v="75"/>
          </reference>
          <reference field="35" count="1">
            <x v="33"/>
          </reference>
        </references>
      </pivotArea>
    </format>
    <format dxfId="707">
      <pivotArea outline="0" fieldPosition="0">
        <references count="8">
          <reference field="4294967294" count="1" selected="0">
            <x v="0"/>
          </reference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"/>
          </reference>
          <reference field="34" count="1" selected="0">
            <x v="73"/>
          </reference>
          <reference field="35" count="1" selected="0">
            <x v="32"/>
          </reference>
        </references>
      </pivotArea>
    </format>
    <format dxfId="706">
      <pivotArea dataOnly="0" labelOnly="1" outline="0" fieldPosition="0">
        <references count="4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73"/>
          </reference>
        </references>
      </pivotArea>
    </format>
    <format dxfId="705">
      <pivotArea dataOnly="0" labelOnly="1" outline="0" fieldPosition="0">
        <references count="5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6"/>
          </reference>
          <reference field="34" count="1" selected="0">
            <x v="73"/>
          </reference>
        </references>
      </pivotArea>
    </format>
    <format dxfId="704">
      <pivotArea dataOnly="0" labelOnly="1" outline="0" fieldPosition="0">
        <references count="6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"/>
          </reference>
          <reference field="34" count="1" selected="0">
            <x v="73"/>
          </reference>
        </references>
      </pivotArea>
    </format>
    <format dxfId="703">
      <pivotArea dataOnly="0" labelOnly="1" outline="0" fieldPosition="0">
        <references count="7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"/>
          </reference>
          <reference field="34" count="1" selected="0">
            <x v="73"/>
          </reference>
          <reference field="35" count="1">
            <x v="32"/>
          </reference>
        </references>
      </pivotArea>
    </format>
    <format dxfId="702">
      <pivotArea outline="0" fieldPosition="0">
        <references count="8">
          <reference field="4294967294" count="1" selected="0">
            <x v="0"/>
          </reference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2" selected="0">
            <x v="28"/>
            <x v="39"/>
          </reference>
          <reference field="34" count="2" selected="0">
            <x v="71"/>
            <x v="72"/>
          </reference>
          <reference field="35" count="1" selected="0">
            <x v="31"/>
          </reference>
        </references>
      </pivotArea>
    </format>
    <format dxfId="701">
      <pivotArea dataOnly="0" labelOnly="1" outline="0" fieldPosition="0">
        <references count="4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71"/>
            <x v="72"/>
          </reference>
        </references>
      </pivotArea>
    </format>
    <format dxfId="700">
      <pivotArea dataOnly="0" labelOnly="1" outline="0" fieldPosition="0">
        <references count="5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39"/>
          </reference>
          <reference field="34" count="1" selected="0">
            <x v="71"/>
          </reference>
        </references>
      </pivotArea>
    </format>
    <format dxfId="699">
      <pivotArea dataOnly="0" labelOnly="1" outline="0" fieldPosition="0">
        <references count="5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8"/>
          </reference>
          <reference field="34" count="1" selected="0">
            <x v="72"/>
          </reference>
        </references>
      </pivotArea>
    </format>
    <format dxfId="698">
      <pivotArea dataOnly="0" labelOnly="1" outline="0" fieldPosition="0">
        <references count="6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39"/>
          </reference>
          <reference field="34" count="1" selected="0">
            <x v="71"/>
          </reference>
        </references>
      </pivotArea>
    </format>
    <format dxfId="697">
      <pivotArea dataOnly="0" labelOnly="1" outline="0" fieldPosition="0">
        <references count="7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39"/>
          </reference>
          <reference field="34" count="1" selected="0">
            <x v="71"/>
          </reference>
          <reference field="35" count="1">
            <x v="31"/>
          </reference>
        </references>
      </pivotArea>
    </format>
    <format dxfId="696">
      <pivotArea dataOnly="0" labelOnly="1" outline="0" fieldPosition="0">
        <references count="7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8"/>
          </reference>
          <reference field="34" count="1" selected="0">
            <x v="72"/>
          </reference>
          <reference field="35" count="1">
            <x v="31"/>
          </reference>
        </references>
      </pivotArea>
    </format>
    <format dxfId="695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5"/>
          </reference>
          <reference field="34" count="2" selected="0">
            <x v="69"/>
            <x v="70"/>
          </reference>
          <reference field="35" count="1" selected="0">
            <x v="30"/>
          </reference>
        </references>
      </pivotArea>
    </format>
    <format dxfId="694">
      <pivotArea dataOnly="0" labelOnly="1" outline="0" fieldPosition="0">
        <references count="4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69"/>
            <x v="70"/>
          </reference>
        </references>
      </pivotArea>
    </format>
    <format dxfId="693">
      <pivotArea dataOnly="0" labelOnly="1" outline="0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65"/>
          </reference>
          <reference field="34" count="1" selected="0">
            <x v="69"/>
          </reference>
        </references>
      </pivotArea>
    </format>
    <format dxfId="692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5"/>
          </reference>
          <reference field="34" count="1" selected="0">
            <x v="69"/>
          </reference>
          <reference field="35" count="1">
            <x v="30"/>
          </reference>
        </references>
      </pivotArea>
    </format>
    <format dxfId="691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5"/>
          </reference>
          <reference field="34" count="1" selected="0">
            <x v="70"/>
          </reference>
          <reference field="35" count="1">
            <x v="30"/>
          </reference>
        </references>
      </pivotArea>
    </format>
    <format dxfId="690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9"/>
          </reference>
          <reference field="34" count="1" selected="0">
            <x v="67"/>
          </reference>
          <reference field="35" count="1" selected="0">
            <x v="28"/>
          </reference>
        </references>
      </pivotArea>
    </format>
    <format dxfId="689">
      <pivotArea dataOnly="0" labelOnly="1" outline="0" fieldPosition="0">
        <references count="4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67"/>
          </reference>
        </references>
      </pivotArea>
    </format>
    <format dxfId="688">
      <pivotArea dataOnly="0" labelOnly="1" outline="0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9"/>
          </reference>
          <reference field="34" count="1" selected="0">
            <x v="67"/>
          </reference>
        </references>
      </pivotArea>
    </format>
    <format dxfId="687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9"/>
          </reference>
          <reference field="34" count="1" selected="0">
            <x v="67"/>
          </reference>
          <reference field="35" count="1">
            <x v="28"/>
          </reference>
        </references>
      </pivotArea>
    </format>
    <format dxfId="686">
      <pivotArea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7"/>
          </reference>
          <reference field="34" count="1" selected="0">
            <x v="68"/>
          </reference>
          <reference field="35" count="1" selected="0">
            <x v="29"/>
          </reference>
        </references>
      </pivotArea>
    </format>
    <format dxfId="685">
      <pivotArea dataOnly="0" labelOnly="1" outline="0" fieldPosition="0">
        <references count="4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68"/>
          </reference>
        </references>
      </pivotArea>
    </format>
    <format dxfId="684">
      <pivotArea dataOnly="0" labelOnly="1" outline="0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7"/>
          </reference>
          <reference field="34" count="1" selected="0">
            <x v="68"/>
          </reference>
        </references>
      </pivotArea>
    </format>
    <format dxfId="683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7"/>
          </reference>
          <reference field="34" count="1" selected="0">
            <x v="68"/>
          </reference>
          <reference field="35" count="1">
            <x v="29"/>
          </reference>
        </references>
      </pivotArea>
    </format>
    <format dxfId="682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2"/>
          </reference>
          <reference field="34" count="1" selected="0">
            <x v="66"/>
          </reference>
          <reference field="35" count="1" selected="0">
            <x v="27"/>
          </reference>
        </references>
      </pivotArea>
    </format>
    <format dxfId="681">
      <pivotArea dataOnly="0" labelOnly="1" outline="0" fieldPosition="0">
        <references count="4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66"/>
          </reference>
        </references>
      </pivotArea>
    </format>
    <format dxfId="680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2"/>
          </reference>
          <reference field="34" count="1" selected="0">
            <x v="66"/>
          </reference>
          <reference field="35" count="1">
            <x v="27"/>
          </reference>
        </references>
      </pivotArea>
    </format>
    <format dxfId="679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7"/>
          </reference>
          <reference field="34" count="2" selected="0">
            <x v="62"/>
            <x v="63"/>
          </reference>
          <reference field="35" count="1" selected="0">
            <x v="26"/>
          </reference>
        </references>
      </pivotArea>
    </format>
    <format dxfId="678">
      <pivotArea dataOnly="0" labelOnly="1" outline="0" fieldPosition="0">
        <references count="4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62"/>
            <x v="63"/>
          </reference>
        </references>
      </pivotArea>
    </format>
    <format dxfId="677">
      <pivotArea dataOnly="0" labelOnly="1" outline="0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7"/>
          </reference>
          <reference field="34" count="1" selected="0">
            <x v="62"/>
          </reference>
        </references>
      </pivotArea>
    </format>
    <format dxfId="676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7"/>
          </reference>
          <reference field="34" count="1" selected="0">
            <x v="62"/>
          </reference>
          <reference field="35" count="1">
            <x v="26"/>
          </reference>
        </references>
      </pivotArea>
    </format>
    <format dxfId="675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7"/>
          </reference>
          <reference field="34" count="1" selected="0">
            <x v="63"/>
          </reference>
          <reference field="35" count="1">
            <x v="26"/>
          </reference>
        </references>
      </pivotArea>
    </format>
    <format dxfId="674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1"/>
          </reference>
          <reference field="34" count="2" selected="0">
            <x v="60"/>
            <x v="61"/>
          </reference>
          <reference field="35" count="1" selected="0">
            <x v="25"/>
          </reference>
        </references>
      </pivotArea>
    </format>
    <format dxfId="673">
      <pivotArea dataOnly="0" labelOnly="1" outline="0" fieldPosition="0">
        <references count="4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60"/>
            <x v="61"/>
          </reference>
        </references>
      </pivotArea>
    </format>
    <format dxfId="672">
      <pivotArea dataOnly="0" labelOnly="1" outline="0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81"/>
          </reference>
          <reference field="34" count="1" selected="0">
            <x v="60"/>
          </reference>
        </references>
      </pivotArea>
    </format>
    <format dxfId="671">
      <pivotArea dataOnly="0" labelOnly="1" outline="0" offset="IV1:IV2" fieldPosition="0">
        <references count="6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81"/>
          </reference>
          <reference field="34" count="1" selected="0">
            <x v="60"/>
          </reference>
        </references>
      </pivotArea>
    </format>
    <format dxfId="670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1"/>
          </reference>
          <reference field="34" count="1" selected="0">
            <x v="60"/>
          </reference>
          <reference field="35" count="1">
            <x v="25"/>
          </reference>
        </references>
      </pivotArea>
    </format>
    <format dxfId="669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1"/>
          </reference>
          <reference field="34" count="1" selected="0">
            <x v="61"/>
          </reference>
          <reference field="35" count="1">
            <x v="25"/>
          </reference>
        </references>
      </pivotArea>
    </format>
    <format dxfId="668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6"/>
          </reference>
          <reference field="34" count="2" selected="0">
            <x v="58"/>
            <x v="59"/>
          </reference>
          <reference field="35" count="1" selected="0">
            <x v="24"/>
          </reference>
        </references>
      </pivotArea>
    </format>
    <format dxfId="667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58"/>
            <x v="59"/>
          </reference>
        </references>
      </pivotArea>
    </format>
    <format dxfId="666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6"/>
          </reference>
          <reference field="34" count="1" selected="0">
            <x v="58"/>
          </reference>
        </references>
      </pivotArea>
    </format>
    <format dxfId="665">
      <pivotArea dataOnly="0" labelOnly="1" outline="0" fieldPosition="0">
        <references count="6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6"/>
          </reference>
          <reference field="34" count="1" selected="0">
            <x v="58"/>
          </reference>
        </references>
      </pivotArea>
    </format>
    <format dxfId="664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6"/>
          </reference>
          <reference field="34" count="1" selected="0">
            <x v="58"/>
          </reference>
          <reference field="35" count="1">
            <x v="24"/>
          </reference>
        </references>
      </pivotArea>
    </format>
    <format dxfId="663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6"/>
          </reference>
          <reference field="34" count="1" selected="0">
            <x v="59"/>
          </reference>
          <reference field="35" count="1">
            <x v="24"/>
          </reference>
        </references>
      </pivotArea>
    </format>
    <format dxfId="662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7"/>
          </reference>
          <reference field="34" count="1" selected="0">
            <x v="57"/>
          </reference>
          <reference field="35" count="1" selected="0">
            <x v="23"/>
          </reference>
        </references>
      </pivotArea>
    </format>
    <format dxfId="661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57"/>
          </reference>
        </references>
      </pivotArea>
    </format>
    <format dxfId="660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7"/>
          </reference>
          <reference field="34" count="1" selected="0">
            <x v="57"/>
          </reference>
        </references>
      </pivotArea>
    </format>
    <format dxfId="659">
      <pivotArea dataOnly="0" labelOnly="1" outline="0" offset="IV256" fieldPosition="0">
        <references count="6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43"/>
          </reference>
          <reference field="34" count="1" selected="0">
            <x v="56"/>
          </reference>
        </references>
      </pivotArea>
    </format>
    <format dxfId="658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7"/>
          </reference>
          <reference field="34" count="1" selected="0">
            <x v="57"/>
          </reference>
          <reference field="35" count="1">
            <x v="23"/>
          </reference>
        </references>
      </pivotArea>
    </format>
    <format dxfId="657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43"/>
          </reference>
          <reference field="34" count="1" selected="0">
            <x v="56"/>
          </reference>
          <reference field="35" count="1" selected="0">
            <x v="22"/>
          </reference>
        </references>
      </pivotArea>
    </format>
    <format dxfId="656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56"/>
          </reference>
        </references>
      </pivotArea>
    </format>
    <format dxfId="655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43"/>
          </reference>
          <reference field="34" count="1" selected="0">
            <x v="56"/>
          </reference>
        </references>
      </pivotArea>
    </format>
    <format dxfId="654">
      <pivotArea dataOnly="0" labelOnly="1" outline="0" offset="IV1" fieldPosition="0">
        <references count="6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43"/>
          </reference>
          <reference field="34" count="1" selected="0">
            <x v="56"/>
          </reference>
        </references>
      </pivotArea>
    </format>
    <format dxfId="653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43"/>
          </reference>
          <reference field="34" count="1" selected="0">
            <x v="56"/>
          </reference>
          <reference field="35" count="1">
            <x v="22"/>
          </reference>
        </references>
      </pivotArea>
    </format>
    <format dxfId="652">
      <pivotArea dataOnly="0" labelOnly="1" outline="0" offset="IV256" fieldPosition="0">
        <references count="6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6"/>
          </reference>
          <reference field="34" count="1" selected="0">
            <x v="58"/>
          </reference>
        </references>
      </pivotArea>
    </format>
    <format dxfId="651">
      <pivotArea dataOnly="0" outline="0" fieldPosition="0">
        <references count="1">
          <reference field="26" count="1">
            <x v="81"/>
          </reference>
        </references>
      </pivotArea>
    </format>
    <format dxfId="650">
      <pivotArea dataOnly="0" labelOnly="1" outline="0" offset="IV256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6"/>
          </reference>
          <reference field="34" count="1" selected="0">
            <x v="58"/>
          </reference>
        </references>
      </pivotArea>
    </format>
    <format dxfId="649">
      <pivotArea dataOnly="0" outline="0" fieldPosition="0">
        <references count="1">
          <reference field="26" count="1">
            <x v="53"/>
          </reference>
        </references>
      </pivotArea>
    </format>
    <format dxfId="648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1"/>
          </reference>
          <reference field="34" count="1" selected="0">
            <x v="48"/>
          </reference>
          <reference field="35" count="1" selected="0">
            <x v="21"/>
          </reference>
        </references>
      </pivotArea>
    </format>
    <format dxfId="647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48"/>
          </reference>
        </references>
      </pivotArea>
    </format>
    <format dxfId="646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1"/>
          </reference>
          <reference field="34" count="1" selected="0">
            <x v="48"/>
          </reference>
        </references>
      </pivotArea>
    </format>
    <format dxfId="645">
      <pivotArea dataOnly="0" labelOnly="1" outline="0" offset="IV2" fieldPosition="0">
        <references count="6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1"/>
          </reference>
          <reference field="34" count="1" selected="0">
            <x v="47"/>
          </reference>
        </references>
      </pivotArea>
    </format>
    <format dxfId="644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1"/>
          </reference>
          <reference field="34" count="1" selected="0">
            <x v="48"/>
          </reference>
          <reference field="35" count="1">
            <x v="21"/>
          </reference>
        </references>
      </pivotArea>
    </format>
    <format dxfId="643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"/>
          </reference>
          <reference field="34" count="2" selected="0">
            <x v="54"/>
            <x v="55"/>
          </reference>
          <reference field="35" count="1" selected="0">
            <x v="21"/>
          </reference>
        </references>
      </pivotArea>
    </format>
    <format dxfId="642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54"/>
            <x v="55"/>
          </reference>
        </references>
      </pivotArea>
    </format>
    <format dxfId="641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5"/>
          </reference>
          <reference field="34" count="1" selected="0">
            <x v="54"/>
          </reference>
        </references>
      </pivotArea>
    </format>
    <format dxfId="640">
      <pivotArea dataOnly="0" labelOnly="1" outline="0" offset="IV8:IV256" fieldPosition="0">
        <references count="6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1"/>
          </reference>
          <reference field="34" count="1" selected="0">
            <x v="47"/>
          </reference>
        </references>
      </pivotArea>
    </format>
    <format dxfId="639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"/>
          </reference>
          <reference field="34" count="1" selected="0">
            <x v="54"/>
          </reference>
          <reference field="35" count="1">
            <x v="21"/>
          </reference>
        </references>
      </pivotArea>
    </format>
    <format dxfId="638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"/>
          </reference>
          <reference field="34" count="1" selected="0">
            <x v="55"/>
          </reference>
          <reference field="35" count="1">
            <x v="21"/>
          </reference>
        </references>
      </pivotArea>
    </format>
    <format dxfId="637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9"/>
          </reference>
          <reference field="34" count="3" selected="0">
            <x v="51"/>
            <x v="52"/>
            <x v="53"/>
          </reference>
          <reference field="35" count="1" selected="0">
            <x v="21"/>
          </reference>
        </references>
      </pivotArea>
    </format>
    <format dxfId="636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3">
            <x v="51"/>
            <x v="52"/>
            <x v="53"/>
          </reference>
        </references>
      </pivotArea>
    </format>
    <format dxfId="635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9"/>
          </reference>
          <reference field="34" count="1" selected="0">
            <x v="51"/>
          </reference>
        </references>
      </pivotArea>
    </format>
    <format dxfId="634">
      <pivotArea dataOnly="0" labelOnly="1" outline="0" offset="IV5:IV7" fieldPosition="0">
        <references count="6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1"/>
          </reference>
          <reference field="34" count="1" selected="0">
            <x v="47"/>
          </reference>
        </references>
      </pivotArea>
    </format>
    <format dxfId="633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9"/>
          </reference>
          <reference field="34" count="1" selected="0">
            <x v="51"/>
          </reference>
          <reference field="35" count="1">
            <x v="21"/>
          </reference>
        </references>
      </pivotArea>
    </format>
    <format dxfId="632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9"/>
          </reference>
          <reference field="34" count="1" selected="0">
            <x v="52"/>
          </reference>
          <reference field="35" count="1">
            <x v="21"/>
          </reference>
        </references>
      </pivotArea>
    </format>
    <format dxfId="631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9"/>
          </reference>
          <reference field="34" count="1" selected="0">
            <x v="53"/>
          </reference>
          <reference field="35" count="1">
            <x v="21"/>
          </reference>
        </references>
      </pivotArea>
    </format>
    <format dxfId="630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8"/>
          </reference>
          <reference field="34" count="2" selected="0">
            <x v="49"/>
            <x v="50"/>
          </reference>
          <reference field="35" count="1" selected="0">
            <x v="21"/>
          </reference>
        </references>
      </pivotArea>
    </format>
    <format dxfId="629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49"/>
            <x v="50"/>
          </reference>
        </references>
      </pivotArea>
    </format>
    <format dxfId="628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8"/>
          </reference>
          <reference field="34" count="1" selected="0">
            <x v="49"/>
          </reference>
        </references>
      </pivotArea>
    </format>
    <format dxfId="627">
      <pivotArea dataOnly="0" labelOnly="1" outline="0" offset="IV3:IV4" fieldPosition="0">
        <references count="6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1"/>
          </reference>
          <reference field="34" count="1" selected="0">
            <x v="47"/>
          </reference>
        </references>
      </pivotArea>
    </format>
    <format dxfId="626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8"/>
          </reference>
          <reference field="34" count="1" selected="0">
            <x v="49"/>
          </reference>
          <reference field="35" count="1">
            <x v="21"/>
          </reference>
        </references>
      </pivotArea>
    </format>
    <format dxfId="625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8"/>
          </reference>
          <reference field="34" count="1" selected="0">
            <x v="50"/>
          </reference>
          <reference field="35" count="1">
            <x v="21"/>
          </reference>
        </references>
      </pivotArea>
    </format>
    <format dxfId="624">
      <pivotArea dataOnly="0" labelOnly="1" outline="0" offset="IV256" fieldPosition="0">
        <references count="6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43"/>
          </reference>
          <reference field="34" count="1" selected="0">
            <x v="56"/>
          </reference>
        </references>
      </pivotArea>
    </format>
    <format dxfId="623">
      <pivotArea dataOnly="0" labelOnly="1" outline="0" fieldPosition="0">
        <references count="6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6"/>
          </reference>
          <reference field="34" count="1" selected="0">
            <x v="58"/>
          </reference>
        </references>
      </pivotArea>
    </format>
    <format dxfId="622">
      <pivotArea dataOnly="0" labelOnly="1" outline="0" offset="IV2:IV6" fieldPosition="0">
        <references count="6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81"/>
          </reference>
          <reference field="34" count="1" selected="0">
            <x v="60"/>
          </reference>
        </references>
      </pivotArea>
    </format>
    <format dxfId="621">
      <pivotArea dataOnly="0" labelOnly="1" outline="0" offset="IV256" fieldPosition="0">
        <references count="6"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39"/>
          </reference>
          <reference field="34" count="1" selected="0">
            <x v="71"/>
          </reference>
        </references>
      </pivotArea>
    </format>
    <format dxfId="620">
      <pivotArea dataOnly="0" labelOnly="1" outline="0" offset="IV8:IV256" fieldPosition="0">
        <references count="6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81"/>
          </reference>
          <reference field="34" count="1" selected="0">
            <x v="60"/>
          </reference>
        </references>
      </pivotArea>
    </format>
    <format dxfId="619">
      <pivotArea dataOnly="0" labelOnly="1" outline="0" offset="IV2:IV256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9"/>
          </reference>
          <reference field="34" count="1" selected="0">
            <x v="76"/>
          </reference>
        </references>
      </pivotArea>
    </format>
    <format dxfId="618">
      <pivotArea dataOnly="0" labelOnly="1" outline="0" offset="IV1:IV2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96"/>
          </reference>
          <reference field="34" count="1" selected="0">
            <x v="84"/>
          </reference>
        </references>
      </pivotArea>
    </format>
    <format dxfId="617">
      <pivotArea dataOnly="0" labelOnly="1" outline="0" offset="IV256" fieldPosition="0">
        <references count="6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105"/>
          </reference>
          <reference field="34" count="1" selected="0">
            <x v="87"/>
          </reference>
        </references>
      </pivotArea>
    </format>
    <format dxfId="616">
      <pivotArea dataOnly="0" labelOnly="1" outline="0" offset="IV256" fieldPosition="0">
        <references count="6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96"/>
          </reference>
          <reference field="34" count="1" selected="0">
            <x v="84"/>
          </reference>
        </references>
      </pivotArea>
    </format>
    <format dxfId="615">
      <pivotArea dataOnly="0" labelOnly="1" outline="0" offset="IV1" fieldPosition="0">
        <references count="6">
          <reference field="5" count="1" selected="0">
            <x v="7"/>
          </reference>
          <reference field="13" count="1" selected="0">
            <x v="7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105"/>
          </reference>
          <reference field="34" count="1" selected="0">
            <x v="87"/>
          </reference>
        </references>
      </pivotArea>
    </format>
    <format dxfId="614">
      <pivotArea dataOnly="0" labelOnly="1" outline="0" offset="IV7" fieldPosition="0">
        <references count="6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81"/>
          </reference>
          <reference field="34" count="1" selected="0">
            <x v="60"/>
          </reference>
        </references>
      </pivotArea>
    </format>
    <format dxfId="613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9"/>
          </reference>
          <reference field="34" count="3" selected="0">
            <x v="44"/>
            <x v="45"/>
            <x v="46"/>
          </reference>
          <reference field="35" count="1" selected="0">
            <x v="19"/>
          </reference>
        </references>
      </pivotArea>
    </format>
    <format dxfId="612">
      <pivotArea dataOnly="0" labelOnly="1" outline="0" fieldPosition="0">
        <references count="4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34" count="3">
            <x v="44"/>
            <x v="45"/>
            <x v="46"/>
          </reference>
        </references>
      </pivotArea>
    </format>
    <format dxfId="611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49"/>
          </reference>
          <reference field="34" count="1" selected="0">
            <x v="44"/>
          </reference>
        </references>
      </pivotArea>
    </format>
    <format dxfId="610">
      <pivotArea dataOnly="0" labelOnly="1" outline="0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9"/>
          </reference>
          <reference field="34" count="1" selected="0">
            <x v="44"/>
          </reference>
        </references>
      </pivotArea>
    </format>
    <format dxfId="609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9"/>
          </reference>
          <reference field="34" count="1" selected="0">
            <x v="44"/>
          </reference>
          <reference field="35" count="1">
            <x v="19"/>
          </reference>
        </references>
      </pivotArea>
    </format>
    <format dxfId="608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9"/>
          </reference>
          <reference field="34" count="1" selected="0">
            <x v="45"/>
          </reference>
          <reference field="35" count="1">
            <x v="19"/>
          </reference>
        </references>
      </pivotArea>
    </format>
    <format dxfId="607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9"/>
          </reference>
          <reference field="34" count="1" selected="0">
            <x v="46"/>
          </reference>
          <reference field="35" count="1">
            <x v="19"/>
          </reference>
        </references>
      </pivotArea>
    </format>
    <format dxfId="606">
      <pivotArea dataOnly="0" labelOnly="1" outline="0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"/>
          </reference>
          <reference field="34" count="1" selected="0">
            <x v="94"/>
          </reference>
        </references>
      </pivotArea>
    </format>
    <format dxfId="605">
      <pivotArea dataOnly="0" labelOnly="1" outline="0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32"/>
          </reference>
          <reference field="34" count="1" selected="0">
            <x v="66"/>
          </reference>
        </references>
      </pivotArea>
    </format>
    <format dxfId="604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38"/>
          </reference>
          <reference field="34" count="2" selected="0">
            <x v="42"/>
            <x v="43"/>
          </reference>
          <reference field="35" count="1" selected="0">
            <x v="18"/>
          </reference>
        </references>
      </pivotArea>
    </format>
    <format dxfId="603">
      <pivotArea dataOnly="0" labelOnly="1" outline="0" fieldPosition="0">
        <references count="4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42"/>
            <x v="43"/>
          </reference>
        </references>
      </pivotArea>
    </format>
    <format dxfId="602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38"/>
          </reference>
          <reference field="34" count="1" selected="0">
            <x v="42"/>
          </reference>
        </references>
      </pivotArea>
    </format>
    <format dxfId="601">
      <pivotArea dataOnly="0" labelOnly="1" outline="0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38"/>
          </reference>
          <reference field="34" count="1" selected="0">
            <x v="42"/>
          </reference>
        </references>
      </pivotArea>
    </format>
    <format dxfId="600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38"/>
          </reference>
          <reference field="34" count="1" selected="0">
            <x v="42"/>
          </reference>
          <reference field="35" count="1">
            <x v="18"/>
          </reference>
        </references>
      </pivotArea>
    </format>
    <format dxfId="599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38"/>
          </reference>
          <reference field="34" count="1" selected="0">
            <x v="43"/>
          </reference>
          <reference field="35" count="1">
            <x v="18"/>
          </reference>
        </references>
      </pivotArea>
    </format>
    <format dxfId="598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4"/>
          </reference>
          <reference field="34" count="2" selected="0">
            <x v="36"/>
            <x v="37"/>
          </reference>
          <reference field="35" count="1" selected="0">
            <x v="16"/>
          </reference>
        </references>
      </pivotArea>
    </format>
    <format dxfId="597">
      <pivotArea dataOnly="0" labelOnly="1" outline="0" fieldPosition="0">
        <references count="4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36"/>
            <x v="37"/>
          </reference>
        </references>
      </pivotArea>
    </format>
    <format dxfId="596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4"/>
          </reference>
          <reference field="34" count="1" selected="0">
            <x v="36"/>
          </reference>
        </references>
      </pivotArea>
    </format>
    <format dxfId="595">
      <pivotArea dataOnly="0" labelOnly="1" outline="0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14"/>
          </reference>
          <reference field="34" count="1" selected="0">
            <x v="36"/>
          </reference>
        </references>
      </pivotArea>
    </format>
    <format dxfId="594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4"/>
          </reference>
          <reference field="34" count="1" selected="0">
            <x v="36"/>
          </reference>
          <reference field="35" count="1">
            <x v="16"/>
          </reference>
        </references>
      </pivotArea>
    </format>
    <format dxfId="593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4"/>
          </reference>
          <reference field="34" count="1" selected="0">
            <x v="37"/>
          </reference>
          <reference field="35" count="1">
            <x v="16"/>
          </reference>
        </references>
      </pivotArea>
    </format>
    <format dxfId="592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7"/>
          </reference>
          <reference field="34" count="2" selected="0">
            <x v="40"/>
            <x v="41"/>
          </reference>
          <reference field="35" count="1" selected="0">
            <x v="17"/>
          </reference>
        </references>
      </pivotArea>
    </format>
    <format dxfId="591">
      <pivotArea dataOnly="0" labelOnly="1" outline="0" fieldPosition="0">
        <references count="4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40"/>
            <x v="41"/>
          </reference>
        </references>
      </pivotArea>
    </format>
    <format dxfId="590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87"/>
          </reference>
          <reference field="34" count="1" selected="0">
            <x v="40"/>
          </reference>
        </references>
      </pivotArea>
    </format>
    <format dxfId="589">
      <pivotArea dataOnly="0" labelOnly="1" outline="0" offset="IV3:IV256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0"/>
          </reference>
          <reference field="34" count="1" selected="0">
            <x v="38"/>
          </reference>
        </references>
      </pivotArea>
    </format>
    <format dxfId="588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7"/>
          </reference>
          <reference field="34" count="1" selected="0">
            <x v="40"/>
          </reference>
          <reference field="35" count="1">
            <x v="17"/>
          </reference>
        </references>
      </pivotArea>
    </format>
    <format dxfId="587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7"/>
          </reference>
          <reference field="34" count="1" selected="0">
            <x v="41"/>
          </reference>
          <reference field="35" count="1">
            <x v="17"/>
          </reference>
        </references>
      </pivotArea>
    </format>
    <format dxfId="586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0"/>
          </reference>
          <reference field="34" count="2" selected="0">
            <x v="38"/>
            <x v="39"/>
          </reference>
          <reference field="35" count="1" selected="0">
            <x v="17"/>
          </reference>
        </references>
      </pivotArea>
    </format>
    <format dxfId="585">
      <pivotArea dataOnly="0" labelOnly="1" outline="0" fieldPosition="0">
        <references count="4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38"/>
            <x v="39"/>
          </reference>
        </references>
      </pivotArea>
    </format>
    <format dxfId="584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00"/>
          </reference>
          <reference field="34" count="1" selected="0">
            <x v="38"/>
          </reference>
        </references>
      </pivotArea>
    </format>
    <format dxfId="583">
      <pivotArea dataOnly="0" labelOnly="1" outline="0" offset="IV1:IV2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0"/>
          </reference>
          <reference field="34" count="1" selected="0">
            <x v="38"/>
          </reference>
        </references>
      </pivotArea>
    </format>
    <format dxfId="582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0"/>
          </reference>
          <reference field="34" count="1" selected="0">
            <x v="38"/>
          </reference>
          <reference field="35" count="1">
            <x v="17"/>
          </reference>
        </references>
      </pivotArea>
    </format>
    <format dxfId="581">
      <pivotArea dataOnly="0" labelOnly="1" outline="0" fieldPosition="0">
        <references count="7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0"/>
          </reference>
          <reference field="34" count="1" selected="0">
            <x v="39"/>
          </reference>
          <reference field="35" count="1">
            <x v="17"/>
          </reference>
        </references>
      </pivotArea>
    </format>
    <format dxfId="580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0"/>
          </reference>
          <reference field="34" count="4" selected="0">
            <x v="30"/>
            <x v="31"/>
            <x v="32"/>
            <x v="33"/>
          </reference>
          <reference field="35" count="1" selected="0">
            <x v="15"/>
          </reference>
        </references>
      </pivotArea>
    </format>
    <format dxfId="579">
      <pivotArea dataOnly="0" labelOnly="1" outline="0" fieldPosition="0">
        <references count="4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34" count="4">
            <x v="30"/>
            <x v="31"/>
            <x v="32"/>
            <x v="33"/>
          </reference>
        </references>
      </pivotArea>
    </format>
    <format dxfId="578">
      <pivotArea dataOnly="0" labelOnly="1" outline="0" fieldPosition="0">
        <references count="5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30"/>
          </reference>
          <reference field="34" count="1" selected="0">
            <x v="30"/>
          </reference>
        </references>
      </pivotArea>
    </format>
    <format dxfId="577">
      <pivotArea dataOnly="0" labelOnly="1" outline="0" offset="IV2:IV5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1"/>
          </reference>
          <reference field="34" count="1" selected="0">
            <x v="29"/>
          </reference>
        </references>
      </pivotArea>
    </format>
    <format dxfId="576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0"/>
          </reference>
          <reference field="34" count="1" selected="0">
            <x v="30"/>
          </reference>
          <reference field="35" count="1">
            <x v="15"/>
          </reference>
        </references>
      </pivotArea>
    </format>
    <format dxfId="575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0"/>
          </reference>
          <reference field="34" count="1" selected="0">
            <x v="31"/>
          </reference>
          <reference field="35" count="1">
            <x v="15"/>
          </reference>
        </references>
      </pivotArea>
    </format>
    <format dxfId="574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0"/>
          </reference>
          <reference field="34" count="1" selected="0">
            <x v="32"/>
          </reference>
          <reference field="35" count="1">
            <x v="15"/>
          </reference>
        </references>
      </pivotArea>
    </format>
    <format dxfId="573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0"/>
          </reference>
          <reference field="34" count="1" selected="0">
            <x v="33"/>
          </reference>
          <reference field="35" count="1">
            <x v="15"/>
          </reference>
        </references>
      </pivotArea>
    </format>
    <format dxfId="572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7"/>
          </reference>
          <reference field="34" count="1" selected="0">
            <x v="35"/>
          </reference>
          <reference field="35" count="1" selected="0">
            <x v="15"/>
          </reference>
        </references>
      </pivotArea>
    </format>
    <format dxfId="571">
      <pivotArea dataOnly="0" labelOnly="1" outline="0" fieldPosition="0">
        <references count="4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34" count="1">
            <x v="35"/>
          </reference>
        </references>
      </pivotArea>
    </format>
    <format dxfId="570">
      <pivotArea dataOnly="0" labelOnly="1" outline="0" fieldPosition="0">
        <references count="5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57"/>
          </reference>
          <reference field="34" count="1" selected="0">
            <x v="35"/>
          </reference>
        </references>
      </pivotArea>
    </format>
    <format dxfId="569">
      <pivotArea dataOnly="0" labelOnly="1" outline="0" offset="IV256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1"/>
          </reference>
          <reference field="34" count="1" selected="0">
            <x v="29"/>
          </reference>
        </references>
      </pivotArea>
    </format>
    <format dxfId="568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7"/>
          </reference>
          <reference field="34" count="1" selected="0">
            <x v="35"/>
          </reference>
          <reference field="35" count="1">
            <x v="15"/>
          </reference>
        </references>
      </pivotArea>
    </format>
    <format dxfId="567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1"/>
          </reference>
          <reference field="34" count="1" selected="0">
            <x v="29"/>
          </reference>
          <reference field="35" count="1" selected="0">
            <x v="14"/>
          </reference>
        </references>
      </pivotArea>
    </format>
    <format dxfId="566">
      <pivotArea dataOnly="0" labelOnly="1" outline="0" fieldPosition="0">
        <references count="4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34" count="1">
            <x v="29"/>
          </reference>
        </references>
      </pivotArea>
    </format>
    <format dxfId="565">
      <pivotArea dataOnly="0" labelOnly="1" outline="0" fieldPosition="0">
        <references count="5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01"/>
          </reference>
          <reference field="34" count="1" selected="0">
            <x v="29"/>
          </reference>
        </references>
      </pivotArea>
    </format>
    <format dxfId="564">
      <pivotArea dataOnly="0" labelOnly="1" outline="0" offset="IV1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1"/>
          </reference>
          <reference field="34" count="1" selected="0">
            <x v="29"/>
          </reference>
        </references>
      </pivotArea>
    </format>
    <format dxfId="563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1"/>
          </reference>
          <reference field="34" count="1" selected="0">
            <x v="29"/>
          </reference>
          <reference field="35" count="1">
            <x v="14"/>
          </reference>
        </references>
      </pivotArea>
    </format>
    <format dxfId="562">
      <pivotArea dataOnly="0" labelOnly="1" outline="0" fieldPosition="0">
        <references count="4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34" count="10"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61">
      <pivotArea dataOnly="0" labelOnly="1" outline="0" offset="IV256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4"/>
          </reference>
          <reference field="34" count="1" selected="0">
            <x v="36"/>
          </reference>
        </references>
      </pivotArea>
    </format>
    <format dxfId="560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00"/>
          </reference>
          <reference field="34" count="1" selected="0">
            <x v="38"/>
          </reference>
        </references>
      </pivotArea>
    </format>
    <format dxfId="559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87"/>
          </reference>
          <reference field="34" count="1" selected="0">
            <x v="40"/>
          </reference>
        </references>
      </pivotArea>
    </format>
    <format dxfId="558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38"/>
          </reference>
          <reference field="34" count="1" selected="0">
            <x v="42"/>
          </reference>
        </references>
      </pivotArea>
    </format>
    <format dxfId="557">
      <pivotArea dataOnly="0" labelOnly="1" outline="0" fieldPosition="0">
        <references count="5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49"/>
          </reference>
          <reference field="34" count="1" selected="0">
            <x v="44"/>
          </reference>
        </references>
      </pivotArea>
    </format>
    <format dxfId="556">
      <pivotArea dataOnly="0" labelOnly="1" outline="0" offset="IV256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14"/>
          </reference>
          <reference field="34" count="1" selected="0">
            <x v="36"/>
          </reference>
        </references>
      </pivotArea>
    </format>
    <format dxfId="555">
      <pivotArea dataOnly="0" labelOnly="1" outline="0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0"/>
          </reference>
          <reference field="34" count="1" selected="0">
            <x v="38"/>
          </reference>
        </references>
      </pivotArea>
    </format>
    <format dxfId="554">
      <pivotArea dataOnly="0" labelOnly="1" outline="0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38"/>
          </reference>
          <reference field="34" count="1" selected="0">
            <x v="42"/>
          </reference>
        </references>
      </pivotArea>
    </format>
    <format dxfId="553">
      <pivotArea dataOnly="0" labelOnly="1" outline="0" fieldPosition="0">
        <references count="6"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9"/>
          </reference>
          <reference field="34" count="1" selected="0">
            <x v="44"/>
          </reference>
        </references>
      </pivotArea>
    </format>
    <format dxfId="552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34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551">
      <pivotArea dataOnly="0" labelOnly="1" outline="0" offset="IV256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8"/>
          </reference>
          <reference field="34" count="1" selected="0">
            <x v="49"/>
          </reference>
        </references>
      </pivotArea>
    </format>
    <format dxfId="550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9"/>
          </reference>
          <reference field="34" count="1" selected="0">
            <x v="51"/>
          </reference>
        </references>
      </pivotArea>
    </format>
    <format dxfId="549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5"/>
          </reference>
          <reference field="34" count="1" selected="0">
            <x v="54"/>
          </reference>
        </references>
      </pivotArea>
    </format>
    <format dxfId="548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43"/>
          </reference>
          <reference field="34" count="1" selected="0">
            <x v="56"/>
          </reference>
        </references>
      </pivotArea>
    </format>
    <format dxfId="547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27"/>
          </reference>
          <reference field="34" count="1" selected="0">
            <x v="57"/>
          </reference>
        </references>
      </pivotArea>
    </format>
    <format dxfId="546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6"/>
          </reference>
          <reference field="34" count="1" selected="0">
            <x v="58"/>
          </reference>
        </references>
      </pivotArea>
    </format>
    <format dxfId="545">
      <pivotArea dataOnly="0" labelOnly="1" outline="0" offset="IV256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7"/>
          </reference>
          <reference field="34" count="1" selected="0">
            <x v="62"/>
          </reference>
        </references>
      </pivotArea>
    </format>
    <format dxfId="544">
      <pivotArea dataOnly="0" labelOnly="1" outline="0" offset="IV256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65"/>
          </reference>
          <reference field="34" count="1" selected="0">
            <x v="69"/>
          </reference>
        </references>
      </pivotArea>
    </format>
    <format dxfId="543">
      <pivotArea dataOnly="0" labelOnly="1" outline="0" offset="IV256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9"/>
          </reference>
          <reference field="34" count="1" selected="0">
            <x v="76"/>
          </reference>
        </references>
      </pivotArea>
    </format>
    <format dxfId="542">
      <pivotArea dataOnly="0" labelOnly="1" outline="0" offset="IV256" fieldPosition="0">
        <references count="5">
          <reference field="5" count="1" selected="0">
            <x v="7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88"/>
          </reference>
          <reference field="34" count="1" selected="0">
            <x v="79"/>
          </reference>
        </references>
      </pivotArea>
    </format>
    <format dxfId="541">
      <pivotArea dataOnly="0" labelOnly="1" outline="0" offset="IV256" fieldPosition="0">
        <references count="5"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8"/>
          </reference>
          <reference field="34" count="1" selected="0">
            <x v="97"/>
          </reference>
        </references>
      </pivotArea>
    </format>
    <format dxfId="540">
      <pivotArea dataOnly="0" labelOnly="1" outline="0" offset="IV256" fieldPosition="0">
        <references count="5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67"/>
          </reference>
          <reference field="34" count="1" selected="0">
            <x v="100"/>
          </reference>
        </references>
      </pivotArea>
    </format>
    <format dxfId="539">
      <pivotArea dataOnly="0" labelOnly="1" outline="0" offset="IV256" fieldPosition="0">
        <references count="5"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20"/>
          </reference>
          <reference field="34" count="1" selected="0">
            <x v="103"/>
          </reference>
        </references>
      </pivotArea>
    </format>
    <format dxfId="538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0" selected="0"/>
          <reference field="26" count="1" selected="0">
            <x v="97"/>
          </reference>
          <reference field="34" count="2" selected="0">
            <x v="27"/>
            <x v="28"/>
          </reference>
          <reference field="35" count="1" selected="0">
            <x v="13"/>
          </reference>
        </references>
      </pivotArea>
    </format>
    <format dxfId="537">
      <pivotArea dataOnly="0" labelOnly="1" outline="0" fieldPosition="0">
        <references count="4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27"/>
            <x v="28"/>
          </reference>
        </references>
      </pivotArea>
    </format>
    <format dxfId="536">
      <pivotArea dataOnly="0" labelOnly="1" outline="0" fieldPosition="0">
        <references count="5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97"/>
          </reference>
          <reference field="34" count="1" selected="0">
            <x v="27"/>
          </reference>
        </references>
      </pivotArea>
    </format>
    <format dxfId="535">
      <pivotArea dataOnly="0" labelOnly="1" outline="0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7"/>
          </reference>
          <reference field="34" count="1" selected="0">
            <x v="27"/>
          </reference>
        </references>
      </pivotArea>
    </format>
    <format dxfId="534">
      <pivotArea dataOnly="0" labelOnly="1" outline="0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97"/>
          </reference>
          <reference field="34" count="1" selected="0">
            <x v="28"/>
          </reference>
        </references>
      </pivotArea>
    </format>
    <format dxfId="533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7"/>
          </reference>
          <reference field="34" count="1" selected="0">
            <x v="27"/>
          </reference>
          <reference field="35" count="1">
            <x v="13"/>
          </reference>
        </references>
      </pivotArea>
    </format>
    <format dxfId="532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97"/>
          </reference>
          <reference field="34" count="1" selected="0">
            <x v="28"/>
          </reference>
          <reference field="35" count="1">
            <x v="13"/>
          </reference>
        </references>
      </pivotArea>
    </format>
    <format dxfId="531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2"/>
          </reference>
          <reference field="34" count="2" selected="0">
            <x v="22"/>
            <x v="23"/>
          </reference>
          <reference field="35" count="1" selected="0">
            <x v="11"/>
          </reference>
        </references>
      </pivotArea>
    </format>
    <format dxfId="530">
      <pivotArea dataOnly="0" labelOnly="1" outline="0" fieldPosition="0">
        <references count="4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22"/>
            <x v="23"/>
          </reference>
        </references>
      </pivotArea>
    </format>
    <format dxfId="529">
      <pivotArea dataOnly="0" labelOnly="1" outline="0" fieldPosition="0">
        <references count="5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12"/>
          </reference>
          <reference field="34" count="1" selected="0">
            <x v="22"/>
          </reference>
        </references>
      </pivotArea>
    </format>
    <format dxfId="528">
      <pivotArea dataOnly="0" labelOnly="1" outline="0" offset="IV3:IV256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2"/>
          </reference>
          <reference field="34" count="1" selected="0">
            <x v="20"/>
          </reference>
        </references>
      </pivotArea>
    </format>
    <format dxfId="527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2"/>
          </reference>
          <reference field="34" count="1" selected="0">
            <x v="22"/>
          </reference>
          <reference field="35" count="1">
            <x v="11"/>
          </reference>
        </references>
      </pivotArea>
    </format>
    <format dxfId="526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2"/>
          </reference>
          <reference field="34" count="1" selected="0">
            <x v="23"/>
          </reference>
          <reference field="35" count="1">
            <x v="11"/>
          </reference>
        </references>
      </pivotArea>
    </format>
    <format dxfId="525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40"/>
          </reference>
          <reference field="34" count="3" selected="0">
            <x v="24"/>
            <x v="25"/>
            <x v="26"/>
          </reference>
          <reference field="35" count="1" selected="0">
            <x v="12"/>
          </reference>
        </references>
      </pivotArea>
    </format>
    <format dxfId="524">
      <pivotArea dataOnly="0" labelOnly="1" outline="0" fieldPosition="0">
        <references count="4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34" count="3">
            <x v="24"/>
            <x v="25"/>
            <x v="26"/>
          </reference>
        </references>
      </pivotArea>
    </format>
    <format dxfId="523">
      <pivotArea dataOnly="0" labelOnly="1" outline="0" fieldPosition="0">
        <references count="5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40"/>
          </reference>
          <reference field="34" count="1" selected="0">
            <x v="24"/>
          </reference>
        </references>
      </pivotArea>
    </format>
    <format dxfId="522">
      <pivotArea dataOnly="0" labelOnly="1" outline="0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40"/>
          </reference>
          <reference field="34" count="1" selected="0">
            <x v="24"/>
          </reference>
        </references>
      </pivotArea>
    </format>
    <format dxfId="521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40"/>
          </reference>
          <reference field="34" count="1" selected="0">
            <x v="24"/>
          </reference>
          <reference field="35" count="1">
            <x v="12"/>
          </reference>
        </references>
      </pivotArea>
    </format>
    <format dxfId="520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40"/>
          </reference>
          <reference field="34" count="1" selected="0">
            <x v="25"/>
          </reference>
          <reference field="35" count="1">
            <x v="12"/>
          </reference>
        </references>
      </pivotArea>
    </format>
    <format dxfId="519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40"/>
          </reference>
          <reference field="34" count="1" selected="0">
            <x v="26"/>
          </reference>
          <reference field="35" count="1">
            <x v="12"/>
          </reference>
        </references>
      </pivotArea>
    </format>
    <format dxfId="518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2"/>
          </reference>
          <reference field="34" count="2" selected="0">
            <x v="20"/>
            <x v="21"/>
          </reference>
          <reference field="35" count="1" selected="0">
            <x v="10"/>
          </reference>
        </references>
      </pivotArea>
    </format>
    <format dxfId="517">
      <pivotArea dataOnly="0" labelOnly="1" outline="0" fieldPosition="0">
        <references count="4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20"/>
            <x v="21"/>
          </reference>
        </references>
      </pivotArea>
    </format>
    <format dxfId="516">
      <pivotArea dataOnly="0" labelOnly="1" outline="0" fieldPosition="0">
        <references count="5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62"/>
          </reference>
          <reference field="34" count="1" selected="0">
            <x v="20"/>
          </reference>
        </references>
      </pivotArea>
    </format>
    <format dxfId="515">
      <pivotArea dataOnly="0" labelOnly="1" outline="0" offset="IV1:IV2" fieldPosition="0">
        <references count="6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2"/>
          </reference>
          <reference field="34" count="1" selected="0">
            <x v="20"/>
          </reference>
        </references>
      </pivotArea>
    </format>
    <format dxfId="514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2"/>
          </reference>
          <reference field="34" count="1" selected="0">
            <x v="20"/>
          </reference>
          <reference field="35" count="1">
            <x v="10"/>
          </reference>
        </references>
      </pivotArea>
    </format>
    <format dxfId="513">
      <pivotArea dataOnly="0" labelOnly="1" outline="0" fieldPosition="0">
        <references count="7"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2"/>
          </reference>
          <reference field="34" count="1" selected="0">
            <x v="21"/>
          </reference>
          <reference field="35" count="1">
            <x v="10"/>
          </reference>
        </references>
      </pivotArea>
    </format>
    <format dxfId="512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6"/>
          </reference>
          <reference field="34" count="1" selected="0">
            <x v="19"/>
          </reference>
          <reference field="35" count="1" selected="0">
            <x v="9"/>
          </reference>
        </references>
      </pivotArea>
    </format>
    <format dxfId="511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1">
            <x v="19"/>
          </reference>
        </references>
      </pivotArea>
    </format>
    <format dxfId="510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6"/>
          </reference>
          <reference field="34" count="1" selected="0">
            <x v="19"/>
          </reference>
        </references>
      </pivotArea>
    </format>
    <format dxfId="509">
      <pivotArea dataOnly="0" labelOnly="1" outline="0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16"/>
          </reference>
          <reference field="34" count="1" selected="0">
            <x v="19"/>
          </reference>
        </references>
      </pivotArea>
    </format>
    <format dxfId="508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6"/>
          </reference>
          <reference field="34" count="1" selected="0">
            <x v="19"/>
          </reference>
          <reference field="35" count="1">
            <x v="9"/>
          </reference>
        </references>
      </pivotArea>
    </format>
    <format dxfId="507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93"/>
            <x v="94"/>
          </reference>
          <reference field="34" count="2" selected="0">
            <x v="17"/>
            <x v="18"/>
          </reference>
          <reference field="35" count="1" selected="0">
            <x v="7"/>
          </reference>
        </references>
      </pivotArea>
    </format>
    <format dxfId="506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17"/>
            <x v="18"/>
          </reference>
        </references>
      </pivotArea>
    </format>
    <format dxfId="505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93"/>
          </reference>
          <reference field="34" count="1" selected="0">
            <x v="17"/>
          </reference>
        </references>
      </pivotArea>
    </format>
    <format dxfId="504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94"/>
          </reference>
          <reference field="34" count="1" selected="0">
            <x v="18"/>
          </reference>
        </references>
      </pivotArea>
    </format>
    <format dxfId="503">
      <pivotArea dataOnly="0" labelOnly="1" outline="0" offset="IV17:IV256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502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3"/>
          </reference>
          <reference field="34" count="1" selected="0">
            <x v="17"/>
          </reference>
          <reference field="35" count="1">
            <x v="7"/>
          </reference>
        </references>
      </pivotArea>
    </format>
    <format dxfId="501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4"/>
          </reference>
          <reference field="34" count="1" selected="0">
            <x v="18"/>
          </reference>
          <reference field="35" count="1">
            <x v="7"/>
          </reference>
        </references>
      </pivotArea>
    </format>
    <format dxfId="500">
      <pivotArea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5"/>
          </reference>
          <reference field="34" count="2" selected="0">
            <x v="11"/>
            <x v="12"/>
          </reference>
          <reference field="35" count="1" selected="0">
            <x v="6"/>
          </reference>
        </references>
      </pivotArea>
    </format>
    <format dxfId="499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11"/>
            <x v="12"/>
          </reference>
        </references>
      </pivotArea>
    </format>
    <format dxfId="498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5"/>
          </reference>
          <reference field="34" count="1" selected="0">
            <x v="11"/>
          </reference>
        </references>
      </pivotArea>
    </format>
    <format dxfId="497">
      <pivotArea dataOnly="0" labelOnly="1" outline="0" offset="IV11:IV12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96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5"/>
          </reference>
          <reference field="34" count="1" selected="0">
            <x v="11"/>
          </reference>
          <reference field="35" count="1">
            <x v="6"/>
          </reference>
        </references>
      </pivotArea>
    </format>
    <format dxfId="495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5"/>
          </reference>
          <reference field="34" count="1" selected="0">
            <x v="12"/>
          </reference>
          <reference field="35" count="1">
            <x v="6"/>
          </reference>
        </references>
      </pivotArea>
    </format>
    <format dxfId="494">
      <pivotArea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"/>
          </reference>
          <reference field="34" count="1" selected="0">
            <x v="10"/>
          </reference>
          <reference field="35" count="1" selected="0">
            <x v="5"/>
          </reference>
        </references>
      </pivotArea>
    </format>
    <format dxfId="493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1">
            <x v="10"/>
          </reference>
        </references>
      </pivotArea>
    </format>
    <format dxfId="492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3"/>
          </reference>
          <reference field="34" count="1" selected="0">
            <x v="10"/>
          </reference>
        </references>
      </pivotArea>
    </format>
    <format dxfId="491">
      <pivotArea dataOnly="0" labelOnly="1" outline="0" offset="IV10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90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"/>
          </reference>
          <reference field="34" count="1" selected="0">
            <x v="10"/>
          </reference>
          <reference field="35" count="1">
            <x v="5"/>
          </reference>
        </references>
      </pivotArea>
    </format>
    <format dxfId="489">
      <pivotArea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1"/>
          </reference>
          <reference field="34" count="2" selected="0">
            <x v="8"/>
            <x v="9"/>
          </reference>
          <reference field="35" count="1" selected="0">
            <x v="4"/>
          </reference>
        </references>
      </pivotArea>
    </format>
    <format dxfId="488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8"/>
            <x v="9"/>
          </reference>
        </references>
      </pivotArea>
    </format>
    <format dxfId="487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21"/>
          </reference>
          <reference field="34" count="1" selected="0">
            <x v="8"/>
          </reference>
        </references>
      </pivotArea>
    </format>
    <format dxfId="486">
      <pivotArea dataOnly="0" labelOnly="1" outline="0" offset="IV8:IV9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85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1"/>
          </reference>
          <reference field="34" count="1" selected="0">
            <x v="8"/>
          </reference>
          <reference field="35" count="1">
            <x v="4"/>
          </reference>
        </references>
      </pivotArea>
    </format>
    <format dxfId="484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1"/>
          </reference>
          <reference field="34" count="1" selected="0">
            <x v="9"/>
          </reference>
          <reference field="35" count="1">
            <x v="4"/>
          </reference>
        </references>
      </pivotArea>
    </format>
    <format dxfId="483">
      <pivotArea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0"/>
          </reference>
          <reference field="34" count="2" selected="0">
            <x v="13"/>
            <x v="14"/>
          </reference>
          <reference field="35" count="1" selected="0">
            <x v="8"/>
          </reference>
        </references>
      </pivotArea>
    </format>
    <format dxfId="482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13"/>
            <x v="14"/>
          </reference>
        </references>
      </pivotArea>
    </format>
    <format dxfId="481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10"/>
          </reference>
          <reference field="34" count="1" selected="0">
            <x v="13"/>
          </reference>
        </references>
      </pivotArea>
    </format>
    <format dxfId="480">
      <pivotArea dataOnly="0" labelOnly="1" outline="0" offset="IV13:IV14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79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0"/>
          </reference>
          <reference field="34" count="1" selected="0">
            <x v="13"/>
          </reference>
          <reference field="35" count="1">
            <x v="8"/>
          </reference>
        </references>
      </pivotArea>
    </format>
    <format dxfId="478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0"/>
          </reference>
          <reference field="34" count="1" selected="0">
            <x v="14"/>
          </reference>
          <reference field="35" count="1">
            <x v="8"/>
          </reference>
        </references>
      </pivotArea>
    </format>
    <format dxfId="477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6"/>
          </reference>
          <reference field="34" count="2" selected="0">
            <x v="15"/>
            <x v="16"/>
          </reference>
          <reference field="35" count="1" selected="0">
            <x v="8"/>
          </reference>
        </references>
      </pivotArea>
    </format>
    <format dxfId="476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15"/>
            <x v="16"/>
          </reference>
        </references>
      </pivotArea>
    </format>
    <format dxfId="475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56"/>
          </reference>
          <reference field="34" count="1" selected="0">
            <x v="15"/>
          </reference>
        </references>
      </pivotArea>
    </format>
    <format dxfId="474">
      <pivotArea dataOnly="0" labelOnly="1" outline="0" offset="IV15:IV16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73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6"/>
          </reference>
          <reference field="34" count="1" selected="0">
            <x v="15"/>
          </reference>
          <reference field="35" count="1">
            <x v="8"/>
          </reference>
        </references>
      </pivotArea>
    </format>
    <format dxfId="472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6"/>
          </reference>
          <reference field="34" count="1" selected="0">
            <x v="16"/>
          </reference>
          <reference field="35" count="1">
            <x v="8"/>
          </reference>
        </references>
      </pivotArea>
    </format>
    <format dxfId="471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6"/>
          </reference>
          <reference field="34" count="2" selected="0">
            <x v="15"/>
            <x v="16"/>
          </reference>
          <reference field="35" count="1" selected="0">
            <x v="8"/>
          </reference>
        </references>
      </pivotArea>
    </format>
    <format dxfId="470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15"/>
            <x v="16"/>
          </reference>
        </references>
      </pivotArea>
    </format>
    <format dxfId="469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56"/>
          </reference>
          <reference field="34" count="1" selected="0">
            <x v="15"/>
          </reference>
        </references>
      </pivotArea>
    </format>
    <format dxfId="468">
      <pivotArea dataOnly="0" labelOnly="1" outline="0" offset="IV15:IV16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67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6"/>
          </reference>
          <reference field="34" count="1" selected="0">
            <x v="15"/>
          </reference>
          <reference field="35" count="1">
            <x v="8"/>
          </reference>
        </references>
      </pivotArea>
    </format>
    <format dxfId="466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6"/>
          </reference>
          <reference field="34" count="1" selected="0">
            <x v="16"/>
          </reference>
          <reference field="35" count="1">
            <x v="8"/>
          </reference>
        </references>
      </pivotArea>
    </format>
    <format dxfId="465">
      <pivotArea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5"/>
          </reference>
          <reference field="34" count="2" selected="0">
            <x v="1"/>
            <x v="2"/>
          </reference>
          <reference field="35" count="1" selected="0">
            <x v="2"/>
          </reference>
        </references>
      </pivotArea>
    </format>
    <format dxfId="464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2">
            <x v="1"/>
            <x v="2"/>
          </reference>
        </references>
      </pivotArea>
    </format>
    <format dxfId="463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35"/>
          </reference>
          <reference field="34" count="1" selected="0">
            <x v="1"/>
          </reference>
        </references>
      </pivotArea>
    </format>
    <format dxfId="462">
      <pivotArea dataOnly="0" labelOnly="1" outline="0" offset="IV2:IV3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61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5"/>
          </reference>
          <reference field="34" count="1" selected="0">
            <x v="1"/>
          </reference>
          <reference field="35" count="1">
            <x v="2"/>
          </reference>
        </references>
      </pivotArea>
    </format>
    <format dxfId="460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5"/>
          </reference>
          <reference field="34" count="1" selected="0">
            <x v="2"/>
          </reference>
          <reference field="35" count="1">
            <x v="2"/>
          </reference>
        </references>
      </pivotArea>
    </format>
    <format dxfId="459">
      <pivotArea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2"/>
          </reference>
          <reference field="34" count="1" selected="0">
            <x v="0"/>
          </reference>
          <reference field="35" count="1" selected="0">
            <x v="1"/>
          </reference>
        </references>
      </pivotArea>
    </format>
    <format dxfId="458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1">
            <x v="0"/>
          </reference>
        </references>
      </pivotArea>
    </format>
    <format dxfId="457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102"/>
          </reference>
          <reference field="34" count="1" selected="0">
            <x v="0"/>
          </reference>
        </references>
      </pivotArea>
    </format>
    <format dxfId="456">
      <pivotArea dataOnly="0" labelOnly="1" outline="0" offset="IV1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55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2"/>
          </reference>
          <reference field="34" count="1" selected="0">
            <x v="0"/>
          </reference>
          <reference field="35" count="1">
            <x v="1"/>
          </reference>
        </references>
      </pivotArea>
    </format>
    <format dxfId="454">
      <pivotArea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1"/>
          </reference>
          <reference field="34" count="4" selected="0">
            <x v="3"/>
            <x v="4"/>
            <x v="5"/>
            <x v="6"/>
          </reference>
          <reference field="35" count="1" selected="0">
            <x v="3"/>
          </reference>
        </references>
      </pivotArea>
    </format>
    <format dxfId="453">
      <pivotArea dataOnly="0" labelOnly="1" outline="0" fieldPosition="0">
        <references count="4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34" count="4">
            <x v="3"/>
            <x v="4"/>
            <x v="5"/>
            <x v="6"/>
          </reference>
        </references>
      </pivotArea>
    </format>
    <format dxfId="452">
      <pivotArea dataOnly="0" labelOnly="1" outline="0" fieldPosition="0">
        <references count="5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61"/>
          </reference>
          <reference field="34" count="1" selected="0">
            <x v="3"/>
          </reference>
        </references>
      </pivotArea>
    </format>
    <format dxfId="451">
      <pivotArea dataOnly="0" labelOnly="1" outline="0" offset="IV4:IV7" fieldPosition="0">
        <references count="6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02"/>
          </reference>
          <reference field="34" count="1" selected="0">
            <x v="0"/>
          </reference>
        </references>
      </pivotArea>
    </format>
    <format dxfId="450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1"/>
          </reference>
          <reference field="34" count="1" selected="0">
            <x v="3"/>
          </reference>
          <reference field="35" count="1">
            <x v="3"/>
          </reference>
        </references>
      </pivotArea>
    </format>
    <format dxfId="449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1"/>
          </reference>
          <reference field="34" count="1" selected="0">
            <x v="4"/>
          </reference>
          <reference field="35" count="1">
            <x v="3"/>
          </reference>
        </references>
      </pivotArea>
    </format>
    <format dxfId="448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1"/>
          </reference>
          <reference field="34" count="1" selected="0">
            <x v="5"/>
          </reference>
          <reference field="35" count="1">
            <x v="3"/>
          </reference>
        </references>
      </pivotArea>
    </format>
    <format dxfId="447">
      <pivotArea dataOnly="0" labelOnly="1" outline="0" fieldPosition="0">
        <references count="7"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1"/>
          </reference>
          <reference field="34" count="1" selected="0">
            <x v="6"/>
          </reference>
          <reference field="35" count="1">
            <x v="3"/>
          </reference>
        </references>
      </pivotArea>
    </format>
    <format dxfId="446">
      <pivotArea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7"/>
          </reference>
          <reference field="34" count="1" selected="0">
            <x v="68"/>
          </reference>
          <reference field="35" count="1" selected="0">
            <x v="29"/>
          </reference>
        </references>
      </pivotArea>
    </format>
    <format dxfId="445">
      <pivotArea dataOnly="0" labelOnly="1" outline="0" fieldPosition="0">
        <references count="4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68"/>
          </reference>
        </references>
      </pivotArea>
    </format>
    <format dxfId="444">
      <pivotArea dataOnly="0" labelOnly="1" outline="0" fieldPosition="0">
        <references count="5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7"/>
          </reference>
          <reference field="34" count="1" selected="0">
            <x v="68"/>
          </reference>
        </references>
      </pivotArea>
    </format>
    <format dxfId="443">
      <pivotArea dataOnly="0" labelOnly="1" outline="0" offset="IV7" fieldPosition="0">
        <references count="6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81"/>
          </reference>
          <reference field="34" count="1" selected="0">
            <x v="60"/>
          </reference>
        </references>
      </pivotArea>
    </format>
    <format dxfId="442">
      <pivotArea dataOnly="0" labelOnly="1" outline="0" fieldPosition="0">
        <references count="7"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7"/>
          </reference>
          <reference field="34" count="1" selected="0">
            <x v="68"/>
          </reference>
          <reference field="35" count="1">
            <x v="29"/>
          </reference>
        </references>
      </pivotArea>
    </format>
    <format dxfId="441">
      <pivotArea outline="0" fieldPosition="0">
        <references count="8">
          <reference field="4294967294" count="1" selected="0">
            <x v="0"/>
          </reference>
          <reference field="5" count="1" selected="0">
            <x v="19"/>
          </reference>
          <reference field="13" count="2" selected="0">
            <x v="5"/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5"/>
          </reference>
          <reference field="34" count="2" selected="0">
            <x v="194"/>
            <x v="195"/>
          </reference>
          <reference field="35" count="1" selected="0">
            <x v="119"/>
          </reference>
        </references>
      </pivotArea>
    </format>
    <format dxfId="440">
      <pivotArea dataOnly="0" labelOnly="1" outline="0" fieldPosition="0">
        <references count="4">
          <reference field="5" count="1" selected="0">
            <x v="19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95"/>
          </reference>
        </references>
      </pivotArea>
    </format>
    <format dxfId="439">
      <pivotArea dataOnly="0" labelOnly="1" outline="0" fieldPosition="0">
        <references count="4">
          <reference field="5" count="1" selected="0">
            <x v="19"/>
          </reference>
          <reference field="13" count="1" selected="0">
            <x v="9"/>
          </reference>
          <reference field="14" count="1" selected="0">
            <x v="0"/>
          </reference>
          <reference field="34" count="1">
            <x v="194"/>
          </reference>
        </references>
      </pivotArea>
    </format>
    <format dxfId="438">
      <pivotArea dataOnly="0" labelOnly="1" outline="0" fieldPosition="0">
        <references count="5">
          <reference field="5" count="1" selected="0">
            <x v="19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5"/>
          </reference>
          <reference field="34" count="1" selected="0">
            <x v="195"/>
          </reference>
        </references>
      </pivotArea>
    </format>
    <format dxfId="437">
      <pivotArea dataOnly="0" labelOnly="1" outline="0" fieldPosition="0">
        <references count="6">
          <reference field="5" count="1" selected="0">
            <x v="19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15"/>
          </reference>
          <reference field="34" count="1" selected="0">
            <x v="195"/>
          </reference>
        </references>
      </pivotArea>
    </format>
    <format dxfId="436">
      <pivotArea dataOnly="0" labelOnly="1" outline="0" fieldPosition="0">
        <references count="7">
          <reference field="5" count="1" selected="0">
            <x v="1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5"/>
          </reference>
          <reference field="34" count="1" selected="0">
            <x v="195"/>
          </reference>
          <reference field="35" count="1">
            <x v="119"/>
          </reference>
        </references>
      </pivotArea>
    </format>
    <format dxfId="435">
      <pivotArea dataOnly="0" labelOnly="1" outline="0" fieldPosition="0">
        <references count="7">
          <reference field="5" count="1" selected="0">
            <x v="19"/>
          </reference>
          <reference field="13" count="1" selected="0"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5"/>
          </reference>
          <reference field="34" count="1" selected="0">
            <x v="194"/>
          </reference>
          <reference field="35" count="1">
            <x v="119"/>
          </reference>
        </references>
      </pivotArea>
    </format>
    <format dxfId="434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4"/>
          </reference>
          <reference field="34" count="1" selected="0">
            <x v="131"/>
          </reference>
          <reference field="35" count="1" selected="0">
            <x v="77"/>
          </reference>
        </references>
      </pivotArea>
    </format>
    <format dxfId="433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1"/>
          </reference>
        </references>
      </pivotArea>
    </format>
    <format dxfId="432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4"/>
          </reference>
          <reference field="34" count="1" selected="0">
            <x v="131"/>
          </reference>
        </references>
      </pivotArea>
    </format>
    <format dxfId="431">
      <pivotArea dataOnly="0" labelOnly="1" outline="0" offset="IV4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430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4"/>
          </reference>
          <reference field="34" count="1" selected="0">
            <x v="131"/>
          </reference>
          <reference field="35" count="1">
            <x v="77"/>
          </reference>
        </references>
      </pivotArea>
    </format>
    <format dxfId="429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2"/>
          </reference>
          <reference field="34" count="1" selected="0">
            <x v="133"/>
          </reference>
          <reference field="35" count="1" selected="0">
            <x v="80"/>
          </reference>
        </references>
      </pivotArea>
    </format>
    <format dxfId="428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3"/>
          </reference>
        </references>
      </pivotArea>
    </format>
    <format dxfId="427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82"/>
          </reference>
          <reference field="34" count="1" selected="0">
            <x v="133"/>
          </reference>
        </references>
      </pivotArea>
    </format>
    <format dxfId="426">
      <pivotArea dataOnly="0" labelOnly="1" outline="0" offset="IV5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425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2"/>
          </reference>
          <reference field="34" count="1" selected="0">
            <x v="133"/>
          </reference>
          <reference field="35" count="1">
            <x v="80"/>
          </reference>
        </references>
      </pivotArea>
    </format>
    <format dxfId="424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64"/>
          </reference>
          <reference field="34" count="1" selected="0">
            <x v="136"/>
          </reference>
          <reference field="35" count="1" selected="0">
            <x v="83"/>
          </reference>
        </references>
      </pivotArea>
    </format>
    <format dxfId="423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36"/>
          </reference>
        </references>
      </pivotArea>
    </format>
    <format dxfId="422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64"/>
          </reference>
          <reference field="34" count="1" selected="0">
            <x v="136"/>
          </reference>
        </references>
      </pivotArea>
    </format>
    <format dxfId="421">
      <pivotArea dataOnly="0" labelOnly="1" outline="0" offset="IV256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420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64"/>
          </reference>
          <reference field="34" count="1" selected="0">
            <x v="136"/>
          </reference>
          <reference field="35" count="1">
            <x v="83"/>
          </reference>
        </references>
      </pivotArea>
    </format>
    <format dxfId="419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8"/>
          </reference>
          <reference field="34" count="1" selected="0">
            <x v="134"/>
          </reference>
          <reference field="35" count="1" selected="0">
            <x v="81"/>
          </reference>
        </references>
      </pivotArea>
    </format>
    <format dxfId="418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4"/>
          </reference>
        </references>
      </pivotArea>
    </format>
    <format dxfId="417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8"/>
          </reference>
          <reference field="34" count="1" selected="0">
            <x v="134"/>
          </reference>
        </references>
      </pivotArea>
    </format>
    <format dxfId="416">
      <pivotArea dataOnly="0" labelOnly="1" outline="0" offset="IV6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415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8"/>
          </reference>
          <reference field="34" count="1" selected="0">
            <x v="134"/>
          </reference>
          <reference field="35" count="1">
            <x v="81"/>
          </reference>
        </references>
      </pivotArea>
    </format>
    <format dxfId="414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"/>
          </reference>
          <reference field="34" count="1" selected="0">
            <x v="135"/>
          </reference>
          <reference field="35" count="1" selected="0">
            <x v="82"/>
          </reference>
        </references>
      </pivotArea>
    </format>
    <format dxfId="413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5"/>
          </reference>
        </references>
      </pivotArea>
    </format>
    <format dxfId="412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"/>
          </reference>
          <reference field="34" count="1" selected="0">
            <x v="135"/>
          </reference>
        </references>
      </pivotArea>
    </format>
    <format dxfId="411">
      <pivotArea dataOnly="0" labelOnly="1" outline="0" offset="IV7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410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"/>
          </reference>
          <reference field="34" count="1" selected="0">
            <x v="135"/>
          </reference>
          <reference field="35" count="1">
            <x v="82"/>
          </reference>
        </references>
      </pivotArea>
    </format>
    <format dxfId="409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4"/>
          </reference>
          <reference field="34" count="1" selected="0">
            <x v="132"/>
          </reference>
          <reference field="35" count="1" selected="0">
            <x v="79"/>
          </reference>
        </references>
      </pivotArea>
    </format>
    <format dxfId="408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32"/>
          </reference>
        </references>
      </pivotArea>
    </format>
    <format dxfId="407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84"/>
          </reference>
          <reference field="34" count="1" selected="0">
            <x v="132"/>
          </reference>
        </references>
      </pivotArea>
    </format>
    <format dxfId="406">
      <pivotArea dataOnly="0" labelOnly="1" outline="0" offset="IV8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405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4"/>
          </reference>
          <reference field="34" count="1" selected="0">
            <x v="132"/>
          </reference>
          <reference field="35" count="1">
            <x v="79"/>
          </reference>
        </references>
      </pivotArea>
    </format>
    <format dxfId="404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1"/>
          </reference>
          <reference field="34" count="1" selected="0">
            <x v="139"/>
          </reference>
          <reference field="35" count="1" selected="0">
            <x v="86"/>
          </reference>
        </references>
      </pivotArea>
    </format>
    <format dxfId="403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34" count="1">
            <x v="139"/>
          </reference>
        </references>
      </pivotArea>
    </format>
    <format dxfId="402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26" count="1">
            <x v="71"/>
          </reference>
          <reference field="34" count="1" selected="0">
            <x v="139"/>
          </reference>
        </references>
      </pivotArea>
    </format>
    <format dxfId="401">
      <pivotArea dataOnly="0" labelOnly="1" outline="0" offset="IV1" fieldPosition="0">
        <references count="6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1"/>
          </reference>
          <reference field="34" count="1" selected="0">
            <x v="139"/>
          </reference>
        </references>
      </pivotArea>
    </format>
    <format dxfId="400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1"/>
          </reference>
          <reference field="34" count="1" selected="0">
            <x v="139"/>
          </reference>
          <reference field="35" count="1">
            <x v="86"/>
          </reference>
        </references>
      </pivotArea>
    </format>
    <format dxfId="399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9"/>
          </reference>
          <reference field="34" count="1" selected="0">
            <x v="137"/>
          </reference>
          <reference field="35" count="1" selected="0">
            <x v="85"/>
          </reference>
        </references>
      </pivotArea>
    </format>
    <format dxfId="398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37"/>
          </reference>
        </references>
      </pivotArea>
    </format>
    <format dxfId="397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99"/>
          </reference>
          <reference field="34" count="1" selected="0">
            <x v="137"/>
          </reference>
        </references>
      </pivotArea>
    </format>
    <format dxfId="396">
      <pivotArea dataOnly="0" labelOnly="1" outline="0" offset="IV3" fieldPosition="0">
        <references count="6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1"/>
          </reference>
          <reference field="34" count="1" selected="0">
            <x v="139"/>
          </reference>
        </references>
      </pivotArea>
    </format>
    <format dxfId="395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9"/>
          </reference>
          <reference field="34" count="1" selected="0">
            <x v="137"/>
          </reference>
          <reference field="35" count="1">
            <x v="85"/>
          </reference>
        </references>
      </pivotArea>
    </format>
    <format dxfId="394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0"/>
          </reference>
          <reference field="34" count="1" selected="0">
            <x v="138"/>
          </reference>
          <reference field="35" count="1" selected="0">
            <x v="85"/>
          </reference>
        </references>
      </pivotArea>
    </format>
    <format dxfId="393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38"/>
          </reference>
        </references>
      </pivotArea>
    </format>
    <format dxfId="392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80"/>
          </reference>
          <reference field="34" count="1" selected="0">
            <x v="138"/>
          </reference>
        </references>
      </pivotArea>
    </format>
    <format dxfId="391">
      <pivotArea dataOnly="0" labelOnly="1" outline="0" offset="IV256" fieldPosition="0">
        <references count="6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1"/>
          </reference>
          <reference field="34" count="1" selected="0">
            <x v="139"/>
          </reference>
        </references>
      </pivotArea>
    </format>
    <format dxfId="390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0"/>
          </reference>
          <reference field="34" count="1" selected="0">
            <x v="138"/>
          </reference>
          <reference field="35" count="1">
            <x v="85"/>
          </reference>
        </references>
      </pivotArea>
    </format>
    <format dxfId="389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68"/>
          </reference>
          <reference field="34" count="1" selected="0">
            <x v="143"/>
          </reference>
          <reference field="35" count="1" selected="0">
            <x v="89"/>
          </reference>
        </references>
      </pivotArea>
    </format>
    <format dxfId="388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43"/>
          </reference>
        </references>
      </pivotArea>
    </format>
    <format dxfId="387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68"/>
          </reference>
          <reference field="34" count="1" selected="0">
            <x v="143"/>
          </reference>
        </references>
      </pivotArea>
    </format>
    <format dxfId="386">
      <pivotArea dataOnly="0" labelOnly="1" outline="0" offset="IV1" fieldPosition="0">
        <references count="6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68"/>
          </reference>
          <reference field="34" count="1" selected="0">
            <x v="143"/>
          </reference>
        </references>
      </pivotArea>
    </format>
    <format dxfId="385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68"/>
          </reference>
          <reference field="34" count="1" selected="0">
            <x v="143"/>
          </reference>
          <reference field="35" count="1">
            <x v="89"/>
          </reference>
        </references>
      </pivotArea>
    </format>
    <format dxfId="384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69"/>
          </reference>
          <reference field="34" count="1" selected="0">
            <x v="141"/>
          </reference>
          <reference field="35" count="1" selected="0">
            <x v="88"/>
          </reference>
        </references>
      </pivotArea>
    </format>
    <format dxfId="383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34" count="1">
            <x v="141"/>
          </reference>
        </references>
      </pivotArea>
    </format>
    <format dxfId="382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26" count="1">
            <x v="69"/>
          </reference>
          <reference field="34" count="1" selected="0">
            <x v="141"/>
          </reference>
        </references>
      </pivotArea>
    </format>
    <format dxfId="381">
      <pivotArea dataOnly="0" labelOnly="1" outline="0" offset="IV1" fieldPosition="0">
        <references count="6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69"/>
          </reference>
          <reference field="34" count="1" selected="0">
            <x v="141"/>
          </reference>
        </references>
      </pivotArea>
    </format>
    <format dxfId="380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69"/>
          </reference>
          <reference field="34" count="1" selected="0">
            <x v="141"/>
          </reference>
          <reference field="35" count="1">
            <x v="88"/>
          </reference>
        </references>
      </pivotArea>
    </format>
    <format dxfId="379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2"/>
          </reference>
          <reference field="34" count="1" selected="0">
            <x v="142"/>
          </reference>
          <reference field="35" count="1" selected="0">
            <x v="88"/>
          </reference>
        </references>
      </pivotArea>
    </format>
    <format dxfId="378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34" count="1">
            <x v="142"/>
          </reference>
        </references>
      </pivotArea>
    </format>
    <format dxfId="377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26" count="1">
            <x v="52"/>
          </reference>
          <reference field="34" count="1" selected="0">
            <x v="142"/>
          </reference>
        </references>
      </pivotArea>
    </format>
    <format dxfId="376">
      <pivotArea dataOnly="0" labelOnly="1" outline="0" offset="IV256" fieldPosition="0">
        <references count="6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69"/>
          </reference>
          <reference field="34" count="1" selected="0">
            <x v="141"/>
          </reference>
        </references>
      </pivotArea>
    </format>
    <format dxfId="375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2"/>
          </reference>
          <reference field="34" count="1" selected="0">
            <x v="142"/>
          </reference>
          <reference field="35" count="1">
            <x v="88"/>
          </reference>
        </references>
      </pivotArea>
    </format>
    <format dxfId="374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10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26"/>
          </reference>
          <reference field="34" count="1" selected="0">
            <x v="145"/>
          </reference>
          <reference field="35" count="1" selected="0">
            <x v="90"/>
          </reference>
        </references>
      </pivotArea>
    </format>
    <format dxfId="373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10"/>
          </reference>
          <reference field="14" count="1" selected="0">
            <x v="2"/>
          </reference>
          <reference field="34" count="1">
            <x v="145"/>
          </reference>
        </references>
      </pivotArea>
    </format>
    <format dxfId="372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10"/>
          </reference>
          <reference field="14" count="1" selected="0">
            <x v="2"/>
          </reference>
          <reference field="26" count="1">
            <x v="26"/>
          </reference>
          <reference field="34" count="1" selected="0">
            <x v="145"/>
          </reference>
        </references>
      </pivotArea>
    </format>
    <format dxfId="371">
      <pivotArea dataOnly="0" labelOnly="1" outline="0" offset="IV256" fieldPosition="0">
        <references count="6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68"/>
          </reference>
          <reference field="34" count="1" selected="0">
            <x v="143"/>
          </reference>
        </references>
      </pivotArea>
    </format>
    <format dxfId="370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10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26"/>
          </reference>
          <reference field="34" count="1" selected="0">
            <x v="145"/>
          </reference>
          <reference field="35" count="1">
            <x v="90"/>
          </reference>
        </references>
      </pivotArea>
    </format>
    <format dxfId="369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55"/>
          </reference>
          <reference field="34" count="1" selected="0">
            <x v="146"/>
          </reference>
          <reference field="35" count="1" selected="0">
            <x v="92"/>
          </reference>
        </references>
      </pivotArea>
    </format>
    <format dxfId="368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46"/>
          </reference>
        </references>
      </pivotArea>
    </format>
    <format dxfId="367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55"/>
          </reference>
          <reference field="34" count="1" selected="0">
            <x v="146"/>
          </reference>
        </references>
      </pivotArea>
    </format>
    <format dxfId="366">
      <pivotArea dataOnly="0" labelOnly="1" outline="0" offset="IV2" fieldPosition="0">
        <references count="6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>
            <x v="0"/>
          </reference>
          <reference field="26" count="1" selected="0">
            <x v="68"/>
          </reference>
          <reference field="34" count="1" selected="0">
            <x v="143"/>
          </reference>
        </references>
      </pivotArea>
    </format>
    <format dxfId="365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55"/>
          </reference>
          <reference field="34" count="1" selected="0">
            <x v="146"/>
          </reference>
          <reference field="35" count="1">
            <x v="92"/>
          </reference>
        </references>
      </pivotArea>
    </format>
    <format dxfId="364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8"/>
          </reference>
          <reference field="34" count="1" selected="0">
            <x v="147"/>
          </reference>
          <reference field="35" count="1" selected="0">
            <x v="93"/>
          </reference>
        </references>
      </pivotArea>
    </format>
    <format dxfId="363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34" count="1">
            <x v="147"/>
          </reference>
        </references>
      </pivotArea>
    </format>
    <format dxfId="362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26" count="1">
            <x v="18"/>
          </reference>
          <reference field="34" count="1" selected="0">
            <x v="147"/>
          </reference>
        </references>
      </pivotArea>
    </format>
    <format dxfId="361">
      <pivotArea dataOnly="0" labelOnly="1" outline="0" offset="IV1" fieldPosition="0">
        <references count="6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8"/>
          </reference>
          <reference field="34" count="1" selected="0">
            <x v="147"/>
          </reference>
        </references>
      </pivotArea>
    </format>
    <format dxfId="360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8"/>
          </reference>
          <reference field="34" count="1" selected="0">
            <x v="147"/>
          </reference>
          <reference field="35" count="1">
            <x v="93"/>
          </reference>
        </references>
      </pivotArea>
    </format>
    <format dxfId="359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9"/>
          </reference>
          <reference field="34" count="2" selected="0">
            <x v="149"/>
            <x v="150"/>
          </reference>
          <reference field="35" count="1" selected="0">
            <x v="95"/>
          </reference>
        </references>
      </pivotArea>
    </format>
    <format dxfId="358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5"/>
          </reference>
          <reference field="14" count="1" selected="0">
            <x v="0"/>
          </reference>
          <reference field="34" count="2">
            <x v="149"/>
            <x v="150"/>
          </reference>
        </references>
      </pivotArea>
    </format>
    <format dxfId="357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59"/>
          </reference>
          <reference field="34" count="1" selected="0">
            <x v="149"/>
          </reference>
        </references>
      </pivotArea>
    </format>
    <format dxfId="356">
      <pivotArea dataOnly="0" labelOnly="1" outline="0" offset="IV2:IV256" fieldPosition="0">
        <references count="6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6"/>
          </reference>
          <reference field="34" count="1" selected="0">
            <x v="148"/>
          </reference>
        </references>
      </pivotArea>
    </format>
    <format dxfId="355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9"/>
          </reference>
          <reference field="34" count="1" selected="0">
            <x v="149"/>
          </reference>
          <reference field="35" count="1">
            <x v="95"/>
          </reference>
        </references>
      </pivotArea>
    </format>
    <format dxfId="354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9"/>
          </reference>
          <reference field="34" count="1" selected="0">
            <x v="150"/>
          </reference>
          <reference field="35" count="1">
            <x v="95"/>
          </reference>
        </references>
      </pivotArea>
    </format>
    <format dxfId="353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3"/>
          </reference>
          <reference field="34" count="2" selected="0">
            <x v="151"/>
            <x v="152"/>
          </reference>
          <reference field="35" count="1" selected="0">
            <x v="96"/>
          </reference>
        </references>
      </pivotArea>
    </format>
    <format dxfId="352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34" count="2">
            <x v="151"/>
            <x v="152"/>
          </reference>
        </references>
      </pivotArea>
    </format>
    <format dxfId="351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13"/>
          </reference>
          <reference field="34" count="1" selected="0">
            <x v="151"/>
          </reference>
        </references>
      </pivotArea>
    </format>
    <format dxfId="350">
      <pivotArea dataOnly="0" labelOnly="1" outline="0" offset="IV2:IV3" fieldPosition="0">
        <references count="6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8"/>
          </reference>
          <reference field="34" count="1" selected="0">
            <x v="147"/>
          </reference>
        </references>
      </pivotArea>
    </format>
    <format dxfId="349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3"/>
          </reference>
          <reference field="34" count="1" selected="0">
            <x v="151"/>
          </reference>
          <reference field="35" count="1">
            <x v="96"/>
          </reference>
        </references>
      </pivotArea>
    </format>
    <format dxfId="348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3"/>
          </reference>
          <reference field="34" count="1" selected="0">
            <x v="152"/>
          </reference>
          <reference field="35" count="1">
            <x v="96"/>
          </reference>
        </references>
      </pivotArea>
    </format>
    <format dxfId="347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5"/>
          </reference>
          <reference field="34" count="1" selected="0">
            <x v="153"/>
          </reference>
          <reference field="35" count="1" selected="0">
            <x v="97"/>
          </reference>
        </references>
      </pivotArea>
    </format>
    <format dxfId="346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34" count="1">
            <x v="153"/>
          </reference>
        </references>
      </pivotArea>
    </format>
    <format dxfId="345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95"/>
          </reference>
          <reference field="34" count="1" selected="0">
            <x v="153"/>
          </reference>
        </references>
      </pivotArea>
    </format>
    <format dxfId="344">
      <pivotArea dataOnly="0" labelOnly="1" outline="0" offset="IV256" fieldPosition="0">
        <references count="6"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18"/>
          </reference>
          <reference field="34" count="1" selected="0">
            <x v="147"/>
          </reference>
        </references>
      </pivotArea>
    </format>
    <format dxfId="343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5"/>
          </reference>
          <reference field="34" count="1" selected="0">
            <x v="153"/>
          </reference>
          <reference field="35" count="1">
            <x v="97"/>
          </reference>
        </references>
      </pivotArea>
    </format>
    <format dxfId="342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1"/>
          </reference>
          <reference field="26" count="1" selected="0">
            <x v="24"/>
          </reference>
          <reference field="34" count="1" selected="0">
            <x v="144"/>
          </reference>
          <reference field="35" count="1" selected="0">
            <x v="91"/>
          </reference>
        </references>
      </pivotArea>
    </format>
    <format dxfId="341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2"/>
          </reference>
          <reference field="34" count="1">
            <x v="144"/>
          </reference>
        </references>
      </pivotArea>
    </format>
    <format dxfId="340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2"/>
          </reference>
          <reference field="26" count="1">
            <x v="24"/>
          </reference>
          <reference field="34" count="1" selected="0">
            <x v="144"/>
          </reference>
        </references>
      </pivotArea>
    </format>
    <format dxfId="339">
      <pivotArea dataOnly="0" labelOnly="1" outline="0" fieldPosition="0">
        <references count="6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1"/>
          </reference>
          <reference field="26" count="1" selected="0">
            <x v="24"/>
          </reference>
          <reference field="34" count="1" selected="0">
            <x v="144"/>
          </reference>
        </references>
      </pivotArea>
    </format>
    <format dxfId="338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1"/>
          </reference>
          <reference field="26" count="1" selected="0">
            <x v="24"/>
          </reference>
          <reference field="34" count="1" selected="0">
            <x v="144"/>
          </reference>
          <reference field="35" count="1">
            <x v="91"/>
          </reference>
        </references>
      </pivotArea>
    </format>
    <format dxfId="337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91"/>
          </reference>
          <reference field="34" count="1" selected="0">
            <x v="199"/>
          </reference>
          <reference field="35" count="1" selected="0">
            <x v="84"/>
          </reference>
        </references>
      </pivotArea>
    </format>
    <format dxfId="336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0"/>
          </reference>
          <reference field="14" count="1" selected="0">
            <x v="0"/>
          </reference>
          <reference field="34" count="1">
            <x v="199"/>
          </reference>
        </references>
      </pivotArea>
    </format>
    <format dxfId="335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91"/>
          </reference>
          <reference field="34" count="1" selected="0">
            <x v="199"/>
          </reference>
        </references>
      </pivotArea>
    </format>
    <format dxfId="334">
      <pivotArea dataOnly="0" labelOnly="1" outline="0" fieldPosition="0">
        <references count="6">
          <reference field="5" count="1" selected="0">
            <x v="14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91"/>
          </reference>
          <reference field="34" count="1" selected="0">
            <x v="199"/>
          </reference>
        </references>
      </pivotArea>
    </format>
    <format dxfId="333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91"/>
          </reference>
          <reference field="34" count="1" selected="0">
            <x v="199"/>
          </reference>
          <reference field="35" count="1">
            <x v="84"/>
          </reference>
        </references>
      </pivotArea>
    </format>
    <format dxfId="332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6"/>
          </reference>
          <reference field="34" count="1" selected="0">
            <x v="148"/>
          </reference>
          <reference field="35" count="1" selected="0">
            <x v="94"/>
          </reference>
        </references>
      </pivotArea>
    </format>
    <format dxfId="331">
      <pivotArea dataOnly="0" labelOnly="1" outline="0" fieldPosition="0">
        <references count="4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0"/>
          </reference>
          <reference field="34" count="1">
            <x v="148"/>
          </reference>
        </references>
      </pivotArea>
    </format>
    <format dxfId="330">
      <pivotArea dataOnly="0" labelOnly="1" outline="0" fieldPosition="0">
        <references count="5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66"/>
          </reference>
          <reference field="34" count="1" selected="0">
            <x v="148"/>
          </reference>
        </references>
      </pivotArea>
    </format>
    <format dxfId="329">
      <pivotArea dataOnly="0" labelOnly="1" outline="0" offset="IV1" fieldPosition="0">
        <references count="6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66"/>
          </reference>
          <reference field="34" count="1" selected="0">
            <x v="148"/>
          </reference>
        </references>
      </pivotArea>
    </format>
    <format dxfId="328">
      <pivotArea dataOnly="0" labelOnly="1" outline="0" fieldPosition="0">
        <references count="7">
          <reference field="5" count="1" selected="0">
            <x v="15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6"/>
          </reference>
          <reference field="34" count="1" selected="0">
            <x v="148"/>
          </reference>
          <reference field="35" count="1">
            <x v="94"/>
          </reference>
        </references>
      </pivotArea>
    </format>
    <format dxfId="327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8"/>
          </reference>
          <reference field="34" count="2" selected="0">
            <x v="154"/>
            <x v="155"/>
          </reference>
          <reference field="35" count="1" selected="0">
            <x v="98"/>
          </reference>
        </references>
      </pivotArea>
    </format>
    <format dxfId="326">
      <pivotArea dataOnly="0" labelOnly="1" outline="0" fieldPosition="0">
        <references count="4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34" count="2">
            <x v="154"/>
            <x v="155"/>
          </reference>
        </references>
      </pivotArea>
    </format>
    <format dxfId="325">
      <pivotArea dataOnly="0" labelOnly="1" outline="0" fieldPosition="0">
        <references count="5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98"/>
          </reference>
          <reference field="34" count="1" selected="0">
            <x v="154"/>
          </reference>
        </references>
      </pivotArea>
    </format>
    <format dxfId="324">
      <pivotArea dataOnly="0" labelOnly="1" outline="0" offset="IV1:IV2" fieldPosition="0">
        <references count="6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8"/>
          </reference>
          <reference field="34" count="1" selected="0">
            <x v="154"/>
          </reference>
        </references>
      </pivotArea>
    </format>
    <format dxfId="323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8"/>
          </reference>
          <reference field="34" count="1" selected="0">
            <x v="154"/>
          </reference>
          <reference field="35" count="1">
            <x v="98"/>
          </reference>
        </references>
      </pivotArea>
    </format>
    <format dxfId="322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8"/>
          </reference>
          <reference field="34" count="1" selected="0">
            <x v="155"/>
          </reference>
          <reference field="35" count="1">
            <x v="98"/>
          </reference>
        </references>
      </pivotArea>
    </format>
    <format dxfId="321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1"/>
          </reference>
          <reference field="34" count="2" selected="0">
            <x v="156"/>
            <x v="157"/>
          </reference>
          <reference field="35" count="1" selected="0">
            <x v="99"/>
          </reference>
        </references>
      </pivotArea>
    </format>
    <format dxfId="320">
      <pivotArea dataOnly="0" labelOnly="1" outline="0" fieldPosition="0">
        <references count="4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34" count="2">
            <x v="156"/>
            <x v="157"/>
          </reference>
        </references>
      </pivotArea>
    </format>
    <format dxfId="319">
      <pivotArea dataOnly="0" labelOnly="1" outline="0" fieldPosition="0">
        <references count="5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31"/>
          </reference>
          <reference field="34" count="1" selected="0">
            <x v="156"/>
          </reference>
        </references>
      </pivotArea>
    </format>
    <format dxfId="318">
      <pivotArea dataOnly="0" labelOnly="1" outline="0" offset="IV3:IV4" fieldPosition="0">
        <references count="6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8"/>
          </reference>
          <reference field="34" count="1" selected="0">
            <x v="154"/>
          </reference>
        </references>
      </pivotArea>
    </format>
    <format dxfId="317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1"/>
          </reference>
          <reference field="34" count="1" selected="0">
            <x v="156"/>
          </reference>
          <reference field="35" count="1">
            <x v="99"/>
          </reference>
        </references>
      </pivotArea>
    </format>
    <format dxfId="316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1"/>
          </reference>
          <reference field="34" count="1" selected="0">
            <x v="157"/>
          </reference>
          <reference field="35" count="1">
            <x v="99"/>
          </reference>
        </references>
      </pivotArea>
    </format>
    <format dxfId="315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2" selected="0">
            <x v="7"/>
            <x v="9"/>
          </reference>
          <reference field="14" count="1" selected="0">
            <x v="1"/>
          </reference>
          <reference field="15" count="0" selected="0"/>
          <reference field="26" count="1" selected="0">
            <x v="72"/>
          </reference>
          <reference field="34" count="3" selected="0">
            <x v="158"/>
            <x v="159"/>
            <x v="160"/>
          </reference>
          <reference field="35" count="2" selected="0">
            <x v="100"/>
            <x v="101"/>
          </reference>
        </references>
      </pivotArea>
    </format>
    <format dxfId="314">
      <pivotArea dataOnly="0" labelOnly="1" outline="0" fieldPosition="0">
        <references count="4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1"/>
          </reference>
          <reference field="34" count="2">
            <x v="159"/>
            <x v="160"/>
          </reference>
        </references>
      </pivotArea>
    </format>
    <format dxfId="313">
      <pivotArea dataOnly="0" labelOnly="1" outline="0" fieldPosition="0">
        <references count="4">
          <reference field="5" count="1" selected="0">
            <x v="16"/>
          </reference>
          <reference field="13" count="1" selected="0">
            <x v="9"/>
          </reference>
          <reference field="14" count="1" selected="0">
            <x v="1"/>
          </reference>
          <reference field="34" count="1">
            <x v="158"/>
          </reference>
        </references>
      </pivotArea>
    </format>
    <format dxfId="312">
      <pivotArea dataOnly="0" labelOnly="1" outline="0" fieldPosition="0">
        <references count="5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1"/>
          </reference>
          <reference field="26" count="1">
            <x v="72"/>
          </reference>
          <reference field="34" count="1" selected="0">
            <x v="159"/>
          </reference>
        </references>
      </pivotArea>
    </format>
    <format dxfId="311">
      <pivotArea dataOnly="0" labelOnly="1" outline="0" offset="IV7:IV256" fieldPosition="0">
        <references count="6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8"/>
          </reference>
          <reference field="34" count="1" selected="0">
            <x v="154"/>
          </reference>
        </references>
      </pivotArea>
    </format>
    <format dxfId="310">
      <pivotArea dataOnly="0" labelOnly="1" outline="0" fieldPosition="0">
        <references count="6">
          <reference field="5" count="1" selected="0">
            <x v="16"/>
          </reference>
          <reference field="13" count="1" selected="0">
            <x v="9"/>
          </reference>
          <reference field="14" count="1" selected="0">
            <x v="1"/>
          </reference>
          <reference field="15" count="1">
            <x v="1"/>
          </reference>
          <reference field="26" count="1" selected="0">
            <x v="72"/>
          </reference>
          <reference field="34" count="1" selected="0">
            <x v="158"/>
          </reference>
        </references>
      </pivotArea>
    </format>
    <format dxfId="309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1"/>
          </reference>
          <reference field="15" count="1" selected="0">
            <x v="0"/>
          </reference>
          <reference field="26" count="1" selected="0">
            <x v="72"/>
          </reference>
          <reference field="34" count="1" selected="0">
            <x v="159"/>
          </reference>
          <reference field="35" count="1">
            <x v="101"/>
          </reference>
        </references>
      </pivotArea>
    </format>
    <format dxfId="308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1"/>
          </reference>
          <reference field="15" count="1" selected="0">
            <x v="0"/>
          </reference>
          <reference field="26" count="1" selected="0">
            <x v="72"/>
          </reference>
          <reference field="34" count="1" selected="0">
            <x v="160"/>
          </reference>
          <reference field="35" count="1">
            <x v="101"/>
          </reference>
        </references>
      </pivotArea>
    </format>
    <format dxfId="307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9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72"/>
          </reference>
          <reference field="34" count="1" selected="0">
            <x v="158"/>
          </reference>
          <reference field="35" count="1">
            <x v="100"/>
          </reference>
        </references>
      </pivotArea>
    </format>
    <format dxfId="306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15" count="0" selected="0"/>
          <reference field="26" count="3" selected="0">
            <x v="29"/>
            <x v="45"/>
            <x v="83"/>
          </reference>
          <reference field="34" count="3" selected="0">
            <x v="167"/>
            <x v="168"/>
            <x v="175"/>
          </reference>
          <reference field="35" count="2" selected="0">
            <x v="105"/>
            <x v="109"/>
          </reference>
        </references>
      </pivotArea>
    </format>
    <format dxfId="305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34" count="3">
            <x v="167"/>
            <x v="168"/>
            <x v="175"/>
          </reference>
        </references>
      </pivotArea>
    </format>
    <format dxfId="304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83"/>
          </reference>
          <reference field="34" count="1" selected="0">
            <x v="167"/>
          </reference>
        </references>
      </pivotArea>
    </format>
    <format dxfId="303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29"/>
          </reference>
          <reference field="34" count="1" selected="0">
            <x v="168"/>
          </reference>
        </references>
      </pivotArea>
    </format>
    <format dxfId="302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45"/>
          </reference>
          <reference field="34" count="1" selected="0">
            <x v="175"/>
          </reference>
        </references>
      </pivotArea>
    </format>
    <format dxfId="301">
      <pivotArea dataOnly="0" labelOnly="1" outline="0" fieldPosition="0">
        <references count="6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83"/>
          </reference>
          <reference field="34" count="1" selected="0">
            <x v="167"/>
          </reference>
        </references>
      </pivotArea>
    </format>
    <format dxfId="300">
      <pivotArea dataOnly="0" labelOnly="1" outline="0" fieldPosition="0">
        <references count="6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45"/>
          </reference>
          <reference field="34" count="1" selected="0">
            <x v="175"/>
          </reference>
        </references>
      </pivotArea>
    </format>
    <format dxfId="299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3"/>
          </reference>
          <reference field="34" count="1" selected="0">
            <x v="167"/>
          </reference>
          <reference field="35" count="1">
            <x v="105"/>
          </reference>
        </references>
      </pivotArea>
    </format>
    <format dxfId="298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9"/>
          </reference>
          <reference field="34" count="1" selected="0">
            <x v="168"/>
          </reference>
          <reference field="35" count="1">
            <x v="105"/>
          </reference>
        </references>
      </pivotArea>
    </format>
    <format dxfId="297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45"/>
          </reference>
          <reference field="34" count="1" selected="0">
            <x v="175"/>
          </reference>
          <reference field="35" count="1">
            <x v="109"/>
          </reference>
        </references>
      </pivotArea>
    </format>
    <format dxfId="296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0"/>
            <x v="107"/>
          </reference>
          <reference field="34" count="2" selected="0">
            <x v="164"/>
            <x v="165"/>
          </reference>
          <reference field="35" count="1" selected="0">
            <x v="103"/>
          </reference>
        </references>
      </pivotArea>
    </format>
    <format dxfId="295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34" count="2">
            <x v="164"/>
            <x v="165"/>
          </reference>
        </references>
      </pivotArea>
    </format>
    <format dxfId="294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107"/>
          </reference>
          <reference field="34" count="1" selected="0">
            <x v="164"/>
          </reference>
        </references>
      </pivotArea>
    </format>
    <format dxfId="293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0"/>
          </reference>
          <reference field="34" count="1" selected="0">
            <x v="165"/>
          </reference>
        </references>
      </pivotArea>
    </format>
    <format dxfId="292">
      <pivotArea dataOnly="0" labelOnly="1" outline="0" offset="IV3:IV4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291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7"/>
          </reference>
          <reference field="34" count="1" selected="0">
            <x v="164"/>
          </reference>
          <reference field="35" count="1">
            <x v="103"/>
          </reference>
        </references>
      </pivotArea>
    </format>
    <format dxfId="290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0"/>
          </reference>
          <reference field="34" count="1" selected="0">
            <x v="165"/>
          </reference>
          <reference field="35" count="1">
            <x v="103"/>
          </reference>
        </references>
      </pivotArea>
    </format>
    <format dxfId="289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"/>
          </reference>
          <reference field="34" count="3" selected="0">
            <x v="169"/>
            <x v="170"/>
            <x v="171"/>
          </reference>
          <reference field="35" count="1" selected="0">
            <x v="106"/>
          </reference>
        </references>
      </pivotArea>
    </format>
    <format dxfId="288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34" count="3">
            <x v="169"/>
            <x v="170"/>
            <x v="171"/>
          </reference>
        </references>
      </pivotArea>
    </format>
    <format dxfId="287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1"/>
          </reference>
          <reference field="34" count="1" selected="0">
            <x v="169"/>
          </reference>
        </references>
      </pivotArea>
    </format>
    <format dxfId="286">
      <pivotArea dataOnly="0" labelOnly="1" outline="0" offset="IV5:IV7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285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"/>
          </reference>
          <reference field="34" count="1" selected="0">
            <x v="169"/>
          </reference>
          <reference field="35" count="1">
            <x v="106"/>
          </reference>
        </references>
      </pivotArea>
    </format>
    <format dxfId="284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"/>
          </reference>
          <reference field="34" count="1" selected="0">
            <x v="170"/>
          </reference>
          <reference field="35" count="1">
            <x v="106"/>
          </reference>
        </references>
      </pivotArea>
    </format>
    <format dxfId="283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"/>
          </reference>
          <reference field="34" count="1" selected="0">
            <x v="171"/>
          </reference>
          <reference field="35" count="1">
            <x v="106"/>
          </reference>
        </references>
      </pivotArea>
    </format>
    <format dxfId="282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4"/>
          </reference>
          <reference field="34" count="2" selected="0">
            <x v="172"/>
            <x v="173"/>
          </reference>
          <reference field="35" count="1" selected="0">
            <x v="107"/>
          </reference>
        </references>
      </pivotArea>
    </format>
    <format dxfId="281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34" count="2">
            <x v="172"/>
            <x v="173"/>
          </reference>
        </references>
      </pivotArea>
    </format>
    <format dxfId="280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44"/>
          </reference>
          <reference field="34" count="1" selected="0">
            <x v="172"/>
          </reference>
        </references>
      </pivotArea>
    </format>
    <format dxfId="279">
      <pivotArea dataOnly="0" labelOnly="1" outline="0" offset="IV8:IV9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278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4"/>
          </reference>
          <reference field="34" count="1" selected="0">
            <x v="172"/>
          </reference>
          <reference field="35" count="1">
            <x v="107"/>
          </reference>
        </references>
      </pivotArea>
    </format>
    <format dxfId="277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4"/>
          </reference>
          <reference field="34" count="1" selected="0">
            <x v="173"/>
          </reference>
          <reference field="35" count="1">
            <x v="107"/>
          </reference>
        </references>
      </pivotArea>
    </format>
    <format dxfId="276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2" selected="0">
            <x v="177"/>
            <x v="178"/>
          </reference>
          <reference field="35" count="1" selected="0">
            <x v="110"/>
          </reference>
        </references>
      </pivotArea>
    </format>
    <format dxfId="275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34" count="2">
            <x v="177"/>
            <x v="178"/>
          </reference>
        </references>
      </pivotArea>
    </format>
    <format dxfId="274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26" count="1">
            <x v="46"/>
          </reference>
          <reference field="34" count="1" selected="0">
            <x v="177"/>
          </reference>
        </references>
      </pivotArea>
    </format>
    <format dxfId="273">
      <pivotArea dataOnly="0" labelOnly="1" outline="0" offset="IV1:IV2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272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7"/>
          </reference>
          <reference field="35" count="1">
            <x v="110"/>
          </reference>
        </references>
      </pivotArea>
    </format>
    <format dxfId="271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8"/>
          </reference>
          <reference field="35" count="1">
            <x v="110"/>
          </reference>
        </references>
      </pivotArea>
    </format>
    <format dxfId="270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6"/>
          </reference>
          <reference field="35" count="1" selected="0">
            <x v="110"/>
          </reference>
        </references>
      </pivotArea>
    </format>
    <format dxfId="269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34" count="1">
            <x v="176"/>
          </reference>
        </references>
      </pivotArea>
    </format>
    <format dxfId="268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46"/>
          </reference>
          <reference field="34" count="1" selected="0">
            <x v="176"/>
          </reference>
        </references>
      </pivotArea>
    </format>
    <format dxfId="267">
      <pivotArea dataOnly="0" labelOnly="1" outline="0" offset="IV10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266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6"/>
          </reference>
          <reference field="35" count="1">
            <x v="110"/>
          </reference>
        </references>
      </pivotArea>
    </format>
    <format dxfId="265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2" selected="0">
            <x v="181"/>
            <x v="182"/>
          </reference>
          <reference field="35" count="1" selected="0">
            <x v="113"/>
          </reference>
        </references>
      </pivotArea>
    </format>
    <format dxfId="264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34" count="2">
            <x v="181"/>
            <x v="182"/>
          </reference>
        </references>
      </pivotArea>
    </format>
    <format dxfId="263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54"/>
          </reference>
          <reference field="34" count="1" selected="0">
            <x v="181"/>
          </reference>
        </references>
      </pivotArea>
    </format>
    <format dxfId="262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54"/>
          </reference>
          <reference field="34" count="1" selected="0">
            <x v="181"/>
          </reference>
        </references>
      </pivotArea>
    </format>
    <format dxfId="261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1" selected="0">
            <x v="181"/>
          </reference>
          <reference field="35" count="1">
            <x v="113"/>
          </reference>
        </references>
      </pivotArea>
    </format>
    <format dxfId="260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1" selected="0">
            <x v="182"/>
          </reference>
          <reference field="35" count="1">
            <x v="113"/>
          </reference>
        </references>
      </pivotArea>
    </format>
    <format dxfId="259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3" selected="0">
            <x v="183"/>
            <x v="184"/>
            <x v="185"/>
          </reference>
          <reference field="35" count="1" selected="0">
            <x v="114"/>
          </reference>
        </references>
      </pivotArea>
    </format>
    <format dxfId="258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34" count="3">
            <x v="183"/>
            <x v="184"/>
            <x v="185"/>
          </reference>
        </references>
      </pivotArea>
    </format>
    <format dxfId="257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48"/>
          </reference>
          <reference field="34" count="1" selected="0">
            <x v="183"/>
          </reference>
        </references>
      </pivotArea>
    </format>
    <format dxfId="256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8"/>
          </reference>
          <reference field="34" count="1" selected="0">
            <x v="183"/>
          </reference>
        </references>
      </pivotArea>
    </format>
    <format dxfId="255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1" selected="0">
            <x v="183"/>
          </reference>
          <reference field="35" count="1">
            <x v="114"/>
          </reference>
        </references>
      </pivotArea>
    </format>
    <format dxfId="254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1" selected="0">
            <x v="184"/>
          </reference>
          <reference field="35" count="1">
            <x v="114"/>
          </reference>
        </references>
      </pivotArea>
    </format>
    <format dxfId="253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1" selected="0">
            <x v="185"/>
          </reference>
          <reference field="35" count="1">
            <x v="114"/>
          </reference>
        </references>
      </pivotArea>
    </format>
    <format dxfId="252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7"/>
          </reference>
          <reference field="34" count="1" selected="0">
            <x v="187"/>
          </reference>
          <reference field="35" count="1" selected="0">
            <x v="116"/>
          </reference>
        </references>
      </pivotArea>
    </format>
    <format dxfId="251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34" count="1">
            <x v="187"/>
          </reference>
        </references>
      </pivotArea>
    </format>
    <format dxfId="250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17"/>
          </reference>
          <reference field="34" count="1" selected="0">
            <x v="187"/>
          </reference>
        </references>
      </pivotArea>
    </format>
    <format dxfId="249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17"/>
          </reference>
          <reference field="34" count="1" selected="0">
            <x v="187"/>
          </reference>
        </references>
      </pivotArea>
    </format>
    <format dxfId="248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7"/>
          </reference>
          <reference field="34" count="1" selected="0">
            <x v="187"/>
          </reference>
          <reference field="35" count="1">
            <x v="116"/>
          </reference>
        </references>
      </pivotArea>
    </format>
    <format dxfId="247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2" selected="0">
            <x v="3"/>
            <x v="8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17"/>
          </reference>
          <reference field="34" count="2" selected="0">
            <x v="188"/>
            <x v="189"/>
          </reference>
          <reference field="35" count="2" selected="0">
            <x v="116"/>
            <x v="117"/>
          </reference>
        </references>
      </pivotArea>
    </format>
    <format dxfId="246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3"/>
          </reference>
          <reference field="14" count="1" selected="0">
            <x v="1"/>
          </reference>
          <reference field="34" count="1">
            <x v="188"/>
          </reference>
        </references>
      </pivotArea>
    </format>
    <format dxfId="245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1"/>
          </reference>
          <reference field="34" count="1">
            <x v="189"/>
          </reference>
        </references>
      </pivotArea>
    </format>
    <format dxfId="244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3"/>
          </reference>
          <reference field="14" count="1" selected="0">
            <x v="1"/>
          </reference>
          <reference field="26" count="1">
            <x v="17"/>
          </reference>
          <reference field="34" count="1" selected="0">
            <x v="188"/>
          </reference>
        </references>
      </pivotArea>
    </format>
    <format dxfId="243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3"/>
          </reference>
          <reference field="14" count="1" selected="0">
            <x v="1"/>
          </reference>
          <reference field="15" count="1">
            <x v="1"/>
          </reference>
          <reference field="26" count="1" selected="0">
            <x v="17"/>
          </reference>
          <reference field="34" count="1" selected="0">
            <x v="188"/>
          </reference>
        </references>
      </pivotArea>
    </format>
    <format dxfId="242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3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17"/>
          </reference>
          <reference field="34" count="1" selected="0">
            <x v="188"/>
          </reference>
          <reference field="35" count="1">
            <x v="116"/>
          </reference>
        </references>
      </pivotArea>
    </format>
    <format dxfId="241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17"/>
          </reference>
          <reference field="34" count="1" selected="0">
            <x v="189"/>
          </reference>
          <reference field="35" count="1">
            <x v="117"/>
          </reference>
        </references>
      </pivotArea>
    </format>
    <format dxfId="240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0"/>
          </reference>
          <reference field="35" count="1" selected="0">
            <x v="118"/>
          </reference>
        </references>
      </pivotArea>
    </format>
    <format dxfId="239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34" count="1">
            <x v="190"/>
          </reference>
        </references>
      </pivotArea>
    </format>
    <format dxfId="238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26" count="1">
            <x v="34"/>
          </reference>
          <reference field="34" count="1" selected="0">
            <x v="190"/>
          </reference>
        </references>
      </pivotArea>
    </format>
    <format dxfId="237">
      <pivotArea dataOnly="0" labelOnly="1" outline="0" offset="IV1" fieldPosition="0">
        <references count="6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34"/>
          </reference>
          <reference field="34" count="1" selected="0">
            <x v="190"/>
          </reference>
        </references>
      </pivotArea>
    </format>
    <format dxfId="236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0"/>
          </reference>
          <reference field="35" count="1">
            <x v="118"/>
          </reference>
        </references>
      </pivotArea>
    </format>
    <format dxfId="235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2" selected="0">
            <x v="0"/>
            <x v="1"/>
          </reference>
          <reference field="14" count="1" selected="0">
            <x v="0"/>
          </reference>
          <reference field="15" count="0" selected="0"/>
          <reference field="26" count="3" selected="0">
            <x v="34"/>
            <x v="45"/>
            <x v="122"/>
          </reference>
          <reference field="34" count="5" selected="0">
            <x v="180"/>
            <x v="186"/>
            <x v="191"/>
            <x v="192"/>
            <x v="193"/>
          </reference>
          <reference field="35" count="3" selected="0">
            <x v="112"/>
            <x v="115"/>
            <x v="118"/>
          </reference>
        </references>
      </pivotArea>
    </format>
    <format dxfId="234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34" count="4">
            <x v="180"/>
            <x v="186"/>
            <x v="191"/>
            <x v="193"/>
          </reference>
        </references>
      </pivotArea>
    </format>
    <format dxfId="233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1"/>
          </reference>
          <reference field="14" count="1" selected="0">
            <x v="0"/>
          </reference>
          <reference field="34" count="1">
            <x v="192"/>
          </reference>
        </references>
      </pivotArea>
    </format>
    <format dxfId="232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45"/>
          </reference>
          <reference field="34" count="1" selected="0">
            <x v="180"/>
          </reference>
        </references>
      </pivotArea>
    </format>
    <format dxfId="231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122"/>
          </reference>
          <reference field="34" count="1" selected="0">
            <x v="186"/>
          </reference>
        </references>
      </pivotArea>
    </format>
    <format dxfId="230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34"/>
          </reference>
          <reference field="34" count="1" selected="0">
            <x v="191"/>
          </reference>
        </references>
      </pivotArea>
    </format>
    <format dxfId="229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5"/>
          </reference>
          <reference field="34" count="1" selected="0">
            <x v="180"/>
          </reference>
        </references>
      </pivotArea>
    </format>
    <format dxfId="228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122"/>
          </reference>
          <reference field="34" count="1" selected="0">
            <x v="186"/>
          </reference>
        </references>
      </pivotArea>
    </format>
    <format dxfId="227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34"/>
          </reference>
          <reference field="34" count="1" selected="0">
            <x v="191"/>
          </reference>
        </references>
      </pivotArea>
    </format>
    <format dxfId="226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5"/>
          </reference>
          <reference field="34" count="1" selected="0">
            <x v="180"/>
          </reference>
          <reference field="35" count="1">
            <x v="112"/>
          </reference>
        </references>
      </pivotArea>
    </format>
    <format dxfId="225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22"/>
          </reference>
          <reference field="34" count="1" selected="0">
            <x v="186"/>
          </reference>
          <reference field="35" count="1">
            <x v="115"/>
          </reference>
        </references>
      </pivotArea>
    </format>
    <format dxfId="224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1"/>
          </reference>
          <reference field="35" count="1">
            <x v="118"/>
          </reference>
        </references>
      </pivotArea>
    </format>
    <format dxfId="223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3"/>
          </reference>
          <reference field="35" count="1">
            <x v="118"/>
          </reference>
        </references>
      </pivotArea>
    </format>
    <format dxfId="222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1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2"/>
          </reference>
          <reference field="35" count="1">
            <x v="118"/>
          </reference>
        </references>
      </pivotArea>
    </format>
    <format dxfId="221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0"/>
          </reference>
          <reference field="14" count="2" selected="0">
            <x v="1"/>
            <x v="2"/>
          </reference>
          <reference field="15" count="0" selected="0"/>
          <reference field="26" count="2" selected="0">
            <x v="10"/>
            <x v="33"/>
          </reference>
          <reference field="34" count="2" selected="0">
            <x v="166"/>
            <x v="174"/>
          </reference>
          <reference field="35" count="2" selected="0">
            <x v="104"/>
            <x v="108"/>
          </reference>
        </references>
      </pivotArea>
    </format>
    <format dxfId="220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1"/>
          </reference>
          <reference field="34" count="1">
            <x v="174"/>
          </reference>
        </references>
      </pivotArea>
    </format>
    <format dxfId="219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2"/>
          </reference>
          <reference field="34" count="1">
            <x v="166"/>
          </reference>
        </references>
      </pivotArea>
    </format>
    <format dxfId="218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1"/>
          </reference>
          <reference field="26" count="1">
            <x v="33"/>
          </reference>
          <reference field="34" count="1" selected="0">
            <x v="174"/>
          </reference>
        </references>
      </pivotArea>
    </format>
    <format dxfId="217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2"/>
          </reference>
          <reference field="26" count="1">
            <x v="10"/>
          </reference>
          <reference field="34" count="1" selected="0">
            <x v="166"/>
          </reference>
        </references>
      </pivotArea>
    </format>
    <format dxfId="216">
      <pivotArea dataOnly="0" labelOnly="1" outline="0" offset="IV256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215">
      <pivotArea dataOnly="0" labelOnly="1" outline="0" fieldPosition="0">
        <references count="6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1"/>
          </reference>
          <reference field="26" count="1" selected="0">
            <x v="10"/>
          </reference>
          <reference field="34" count="1" selected="0">
            <x v="166"/>
          </reference>
        </references>
      </pivotArea>
    </format>
    <format dxfId="214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1"/>
          </reference>
          <reference field="15" count="1" selected="0">
            <x v="0"/>
          </reference>
          <reference field="26" count="1" selected="0">
            <x v="33"/>
          </reference>
          <reference field="34" count="1" selected="0">
            <x v="174"/>
          </reference>
          <reference field="35" count="1">
            <x v="108"/>
          </reference>
        </references>
      </pivotArea>
    </format>
    <format dxfId="213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1"/>
          </reference>
          <reference field="26" count="1" selected="0">
            <x v="10"/>
          </reference>
          <reference field="34" count="1" selected="0">
            <x v="166"/>
          </reference>
          <reference field="35" count="1">
            <x v="104"/>
          </reference>
        </references>
      </pivotArea>
    </format>
    <format dxfId="212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1"/>
          </reference>
          <reference field="15" count="1" selected="0">
            <x v="0"/>
          </reference>
          <reference field="26" count="1" selected="0">
            <x v="89"/>
          </reference>
          <reference field="34" count="1" selected="0">
            <x v="179"/>
          </reference>
          <reference field="35" count="1" selected="0">
            <x v="111"/>
          </reference>
        </references>
      </pivotArea>
    </format>
    <format dxfId="211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1"/>
          </reference>
          <reference field="34" count="1">
            <x v="179"/>
          </reference>
        </references>
      </pivotArea>
    </format>
    <format dxfId="210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1"/>
          </reference>
          <reference field="26" count="1">
            <x v="89"/>
          </reference>
          <reference field="34" count="1" selected="0">
            <x v="179"/>
          </reference>
        </references>
      </pivotArea>
    </format>
    <format dxfId="209">
      <pivotArea dataOnly="0" labelOnly="1" outline="0" offset="IV256" fieldPosition="0">
        <references count="6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34"/>
          </reference>
          <reference field="34" count="1" selected="0">
            <x v="190"/>
          </reference>
        </references>
      </pivotArea>
    </format>
    <format dxfId="208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1"/>
          </reference>
          <reference field="15" count="1" selected="0">
            <x v="0"/>
          </reference>
          <reference field="26" count="1" selected="0">
            <x v="89"/>
          </reference>
          <reference field="34" count="1" selected="0">
            <x v="179"/>
          </reference>
          <reference field="35" count="1">
            <x v="111"/>
          </reference>
        </references>
      </pivotArea>
    </format>
    <format dxfId="207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4"/>
          </reference>
          <reference field="34" count="1" selected="0">
            <x v="131"/>
          </reference>
          <reference field="35" count="1" selected="0">
            <x v="77"/>
          </reference>
        </references>
      </pivotArea>
    </format>
    <format dxfId="206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1"/>
          </reference>
        </references>
      </pivotArea>
    </format>
    <format dxfId="205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04"/>
          </reference>
          <reference field="34" count="1" selected="0">
            <x v="131"/>
          </reference>
        </references>
      </pivotArea>
    </format>
    <format dxfId="204">
      <pivotArea dataOnly="0" labelOnly="1" outline="0" offset="IV4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203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4"/>
          </reference>
          <reference field="34" count="1" selected="0">
            <x v="131"/>
          </reference>
          <reference field="35" count="1">
            <x v="77"/>
          </reference>
        </references>
      </pivotArea>
    </format>
    <format dxfId="202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64"/>
          </reference>
          <reference field="34" count="1" selected="0">
            <x v="136"/>
          </reference>
          <reference field="35" count="1" selected="0">
            <x v="83"/>
          </reference>
        </references>
      </pivotArea>
    </format>
    <format dxfId="201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36"/>
          </reference>
        </references>
      </pivotArea>
    </format>
    <format dxfId="200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64"/>
          </reference>
          <reference field="34" count="1" selected="0">
            <x v="136"/>
          </reference>
        </references>
      </pivotArea>
    </format>
    <format dxfId="199">
      <pivotArea dataOnly="0" labelOnly="1" outline="0" offset="IV256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198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64"/>
          </reference>
          <reference field="34" count="1" selected="0">
            <x v="136"/>
          </reference>
          <reference field="35" count="1">
            <x v="83"/>
          </reference>
        </references>
      </pivotArea>
    </format>
    <format dxfId="197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8"/>
          </reference>
          <reference field="34" count="1" selected="0">
            <x v="134"/>
          </reference>
          <reference field="35" count="1" selected="0">
            <x v="81"/>
          </reference>
        </references>
      </pivotArea>
    </format>
    <format dxfId="196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4"/>
          </reference>
        </references>
      </pivotArea>
    </format>
    <format dxfId="195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78"/>
          </reference>
          <reference field="34" count="1" selected="0">
            <x v="134"/>
          </reference>
        </references>
      </pivotArea>
    </format>
    <format dxfId="194">
      <pivotArea dataOnly="0" labelOnly="1" outline="0" offset="IV6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193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8"/>
          </reference>
          <reference field="34" count="1" selected="0">
            <x v="134"/>
          </reference>
          <reference field="35" count="1">
            <x v="81"/>
          </reference>
        </references>
      </pivotArea>
    </format>
    <format dxfId="192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"/>
          </reference>
          <reference field="34" count="1" selected="0">
            <x v="135"/>
          </reference>
          <reference field="35" count="1" selected="0">
            <x v="82"/>
          </reference>
        </references>
      </pivotArea>
    </format>
    <format dxfId="191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34" count="1">
            <x v="135"/>
          </reference>
        </references>
      </pivotArea>
    </format>
    <format dxfId="190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26" count="1">
            <x v="11"/>
          </reference>
          <reference field="34" count="1" selected="0">
            <x v="135"/>
          </reference>
        </references>
      </pivotArea>
    </format>
    <format dxfId="189">
      <pivotArea dataOnly="0" labelOnly="1" outline="0" offset="IV7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188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"/>
          </reference>
          <reference field="34" count="1" selected="0">
            <x v="135"/>
          </reference>
          <reference field="35" count="1">
            <x v="82"/>
          </reference>
        </references>
      </pivotArea>
    </format>
    <format dxfId="187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4"/>
          </reference>
          <reference field="34" count="1" selected="0">
            <x v="132"/>
          </reference>
          <reference field="35" count="1" selected="0">
            <x v="79"/>
          </reference>
        </references>
      </pivotArea>
    </format>
    <format dxfId="186">
      <pivotArea dataOnly="0" labelOnly="1" outline="0" fieldPosition="0">
        <references count="4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34" count="1">
            <x v="132"/>
          </reference>
        </references>
      </pivotArea>
    </format>
    <format dxfId="185">
      <pivotArea dataOnly="0" labelOnly="1" outline="0" fieldPosition="0">
        <references count="5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26" count="1">
            <x v="84"/>
          </reference>
          <reference field="34" count="1" selected="0">
            <x v="132"/>
          </reference>
        </references>
      </pivotArea>
    </format>
    <format dxfId="184">
      <pivotArea dataOnly="0" labelOnly="1" outline="0" offset="IV8" fieldPosition="0">
        <references count="6">
          <reference field="5" count="1" selected="0">
            <x v="13"/>
          </reference>
          <reference field="13" count="1" selected="0">
            <x v="5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8"/>
          </reference>
          <reference field="34" count="1" selected="0">
            <x v="128"/>
          </reference>
        </references>
      </pivotArea>
    </format>
    <format dxfId="183">
      <pivotArea dataOnly="0" labelOnly="1" outline="0" fieldPosition="0">
        <references count="7">
          <reference field="5" count="1" selected="0">
            <x v="13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4"/>
          </reference>
          <reference field="34" count="1" selected="0">
            <x v="132"/>
          </reference>
          <reference field="35" count="1">
            <x v="79"/>
          </reference>
        </references>
      </pivotArea>
    </format>
    <format dxfId="182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1"/>
          </reference>
          <reference field="34" count="1" selected="0">
            <x v="139"/>
          </reference>
          <reference field="35" count="1" selected="0">
            <x v="86"/>
          </reference>
        </references>
      </pivotArea>
    </format>
    <format dxfId="181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34" count="1">
            <x v="139"/>
          </reference>
        </references>
      </pivotArea>
    </format>
    <format dxfId="180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26" count="1">
            <x v="71"/>
          </reference>
          <reference field="34" count="1" selected="0">
            <x v="139"/>
          </reference>
        </references>
      </pivotArea>
    </format>
    <format dxfId="179">
      <pivotArea dataOnly="0" labelOnly="1" outline="0" offset="IV1" fieldPosition="0">
        <references count="6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1"/>
          </reference>
          <reference field="34" count="1" selected="0">
            <x v="139"/>
          </reference>
        </references>
      </pivotArea>
    </format>
    <format dxfId="178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1"/>
          </reference>
          <reference field="34" count="1" selected="0">
            <x v="139"/>
          </reference>
          <reference field="35" count="1">
            <x v="86"/>
          </reference>
        </references>
      </pivotArea>
    </format>
    <format dxfId="177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11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0"/>
          </reference>
          <reference field="34" count="1" selected="0">
            <x v="140"/>
          </reference>
          <reference field="35" count="1" selected="0">
            <x v="87"/>
          </reference>
        </references>
      </pivotArea>
    </format>
    <format dxfId="176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11"/>
          </reference>
          <reference field="14" count="1" selected="0">
            <x v="0"/>
          </reference>
          <reference field="34" count="1">
            <x v="140"/>
          </reference>
        </references>
      </pivotArea>
    </format>
    <format dxfId="175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11"/>
          </reference>
          <reference field="14" count="1" selected="0">
            <x v="0"/>
          </reference>
          <reference field="26" count="1">
            <x v="20"/>
          </reference>
          <reference field="34" count="1" selected="0">
            <x v="140"/>
          </reference>
        </references>
      </pivotArea>
    </format>
    <format dxfId="174">
      <pivotArea dataOnly="0" labelOnly="1" outline="0" offset="IV2" fieldPosition="0">
        <references count="6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1"/>
          </reference>
          <reference field="34" count="1" selected="0">
            <x v="139"/>
          </reference>
        </references>
      </pivotArea>
    </format>
    <format dxfId="173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11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0"/>
          </reference>
          <reference field="34" count="1" selected="0">
            <x v="140"/>
          </reference>
          <reference field="35" count="1">
            <x v="87"/>
          </reference>
        </references>
      </pivotArea>
    </format>
    <format dxfId="172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9"/>
          </reference>
          <reference field="34" count="1" selected="0">
            <x v="137"/>
          </reference>
          <reference field="35" count="1" selected="0">
            <x v="85"/>
          </reference>
        </references>
      </pivotArea>
    </format>
    <format dxfId="171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37"/>
          </reference>
        </references>
      </pivotArea>
    </format>
    <format dxfId="170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99"/>
          </reference>
          <reference field="34" count="1" selected="0">
            <x v="137"/>
          </reference>
        </references>
      </pivotArea>
    </format>
    <format dxfId="169">
      <pivotArea dataOnly="0" labelOnly="1" outline="0" offset="IV3" fieldPosition="0">
        <references count="6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1"/>
          </reference>
          <reference field="34" count="1" selected="0">
            <x v="139"/>
          </reference>
        </references>
      </pivotArea>
    </format>
    <format dxfId="168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9"/>
          </reference>
          <reference field="34" count="1" selected="0">
            <x v="137"/>
          </reference>
          <reference field="35" count="1">
            <x v="85"/>
          </reference>
        </references>
      </pivotArea>
    </format>
    <format dxfId="167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0"/>
          </reference>
          <reference field="34" count="1" selected="0">
            <x v="138"/>
          </reference>
          <reference field="35" count="1" selected="0">
            <x v="85"/>
          </reference>
        </references>
      </pivotArea>
    </format>
    <format dxfId="166">
      <pivotArea dataOnly="0" labelOnly="1" outline="0" fieldPosition="0">
        <references count="4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34" count="1">
            <x v="138"/>
          </reference>
        </references>
      </pivotArea>
    </format>
    <format dxfId="165">
      <pivotArea dataOnly="0" labelOnly="1" outline="0" fieldPosition="0">
        <references count="5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26" count="1">
            <x v="80"/>
          </reference>
          <reference field="34" count="1" selected="0">
            <x v="138"/>
          </reference>
        </references>
      </pivotArea>
    </format>
    <format dxfId="164">
      <pivotArea dataOnly="0" labelOnly="1" outline="0" offset="IV256" fieldPosition="0">
        <references count="6"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71"/>
          </reference>
          <reference field="34" count="1" selected="0">
            <x v="139"/>
          </reference>
        </references>
      </pivotArea>
    </format>
    <format dxfId="163">
      <pivotArea dataOnly="0" labelOnly="1" outline="0" fieldPosition="0">
        <references count="7"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0"/>
          </reference>
          <reference field="34" count="1" selected="0">
            <x v="138"/>
          </reference>
          <reference field="35" count="1">
            <x v="85"/>
          </reference>
        </references>
      </pivotArea>
    </format>
    <format dxfId="162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8"/>
          </reference>
          <reference field="34" count="2" selected="0">
            <x v="154"/>
            <x v="155"/>
          </reference>
          <reference field="35" count="1" selected="0">
            <x v="98"/>
          </reference>
        </references>
      </pivotArea>
    </format>
    <format dxfId="161">
      <pivotArea dataOnly="0" labelOnly="1" outline="0" fieldPosition="0">
        <references count="4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34" count="2">
            <x v="154"/>
            <x v="155"/>
          </reference>
        </references>
      </pivotArea>
    </format>
    <format dxfId="160">
      <pivotArea dataOnly="0" labelOnly="1" outline="0" fieldPosition="0">
        <references count="5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98"/>
          </reference>
          <reference field="34" count="1" selected="0">
            <x v="154"/>
          </reference>
        </references>
      </pivotArea>
    </format>
    <format dxfId="159">
      <pivotArea dataOnly="0" labelOnly="1" outline="0" offset="IV1:IV2" fieldPosition="0">
        <references count="6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8"/>
          </reference>
          <reference field="34" count="1" selected="0">
            <x v="154"/>
          </reference>
        </references>
      </pivotArea>
    </format>
    <format dxfId="158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8"/>
          </reference>
          <reference field="34" count="1" selected="0">
            <x v="154"/>
          </reference>
          <reference field="35" count="1">
            <x v="98"/>
          </reference>
        </references>
      </pivotArea>
    </format>
    <format dxfId="157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8"/>
          </reference>
          <reference field="34" count="1" selected="0">
            <x v="155"/>
          </reference>
          <reference field="35" count="1">
            <x v="98"/>
          </reference>
        </references>
      </pivotArea>
    </format>
    <format dxfId="156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2" selected="0">
            <x v="177"/>
            <x v="178"/>
          </reference>
          <reference field="35" count="1" selected="0">
            <x v="110"/>
          </reference>
        </references>
      </pivotArea>
    </format>
    <format dxfId="155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34" count="2">
            <x v="177"/>
            <x v="178"/>
          </reference>
        </references>
      </pivotArea>
    </format>
    <format dxfId="154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26" count="1">
            <x v="46"/>
          </reference>
          <reference field="34" count="1" selected="0">
            <x v="177"/>
          </reference>
        </references>
      </pivotArea>
    </format>
    <format dxfId="153">
      <pivotArea dataOnly="0" labelOnly="1" outline="0" offset="IV1:IV2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152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7"/>
          </reference>
          <reference field="35" count="1">
            <x v="110"/>
          </reference>
        </references>
      </pivotArea>
    </format>
    <format dxfId="151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8"/>
          </reference>
          <reference field="35" count="1">
            <x v="110"/>
          </reference>
        </references>
      </pivotArea>
    </format>
    <format dxfId="150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6"/>
          </reference>
          <reference field="35" count="1" selected="0">
            <x v="110"/>
          </reference>
        </references>
      </pivotArea>
    </format>
    <format dxfId="149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34" count="1">
            <x v="176"/>
          </reference>
        </references>
      </pivotArea>
    </format>
    <format dxfId="148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46"/>
          </reference>
          <reference field="34" count="1" selected="0">
            <x v="176"/>
          </reference>
        </references>
      </pivotArea>
    </format>
    <format dxfId="147">
      <pivotArea dataOnly="0" labelOnly="1" outline="0" offset="IV10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146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176"/>
          </reference>
          <reference field="35" count="1">
            <x v="110"/>
          </reference>
        </references>
      </pivotArea>
    </format>
    <format dxfId="145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0"/>
            <x v="107"/>
          </reference>
          <reference field="34" count="2" selected="0">
            <x v="164"/>
            <x v="165"/>
          </reference>
          <reference field="35" count="1" selected="0">
            <x v="103"/>
          </reference>
        </references>
      </pivotArea>
    </format>
    <format dxfId="144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34" count="2">
            <x v="164"/>
            <x v="165"/>
          </reference>
        </references>
      </pivotArea>
    </format>
    <format dxfId="143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107"/>
          </reference>
          <reference field="34" count="1" selected="0">
            <x v="164"/>
          </reference>
        </references>
      </pivotArea>
    </format>
    <format dxfId="142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0"/>
          </reference>
          <reference field="34" count="1" selected="0">
            <x v="165"/>
          </reference>
        </references>
      </pivotArea>
    </format>
    <format dxfId="141">
      <pivotArea dataOnly="0" labelOnly="1" outline="0" offset="IV3:IV4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140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7"/>
          </reference>
          <reference field="34" count="1" selected="0">
            <x v="164"/>
          </reference>
          <reference field="35" count="1">
            <x v="103"/>
          </reference>
        </references>
      </pivotArea>
    </format>
    <format dxfId="139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0"/>
          </reference>
          <reference field="34" count="1" selected="0">
            <x v="165"/>
          </reference>
          <reference field="35" count="1">
            <x v="103"/>
          </reference>
        </references>
      </pivotArea>
    </format>
    <format dxfId="138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4"/>
          </reference>
          <reference field="34" count="2" selected="0">
            <x v="172"/>
            <x v="173"/>
          </reference>
          <reference field="35" count="1" selected="0">
            <x v="107"/>
          </reference>
        </references>
      </pivotArea>
    </format>
    <format dxfId="137">
      <pivotArea dataOnly="0" labelOnly="1" outline="0" fieldPosition="0">
        <references count="4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34" count="2">
            <x v="172"/>
            <x v="173"/>
          </reference>
        </references>
      </pivotArea>
    </format>
    <format dxfId="136">
      <pivotArea dataOnly="0" labelOnly="1" outline="0" fieldPosition="0">
        <references count="5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44"/>
          </reference>
          <reference field="34" count="1" selected="0">
            <x v="172"/>
          </reference>
        </references>
      </pivotArea>
    </format>
    <format dxfId="135">
      <pivotArea dataOnly="0" labelOnly="1" outline="0" offset="IV8:IV9" fieldPosition="0">
        <references count="6"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6"/>
          </reference>
          <reference field="34" count="1" selected="0">
            <x v="177"/>
          </reference>
        </references>
      </pivotArea>
    </format>
    <format dxfId="134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4"/>
          </reference>
          <reference field="34" count="1" selected="0">
            <x v="172"/>
          </reference>
          <reference field="35" count="1">
            <x v="107"/>
          </reference>
        </references>
      </pivotArea>
    </format>
    <format dxfId="133">
      <pivotArea dataOnly="0" labelOnly="1" outline="0" fieldPosition="0">
        <references count="7"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4"/>
          </reference>
          <reference field="34" count="1" selected="0">
            <x v="173"/>
          </reference>
          <reference field="35" count="1">
            <x v="107"/>
          </reference>
        </references>
      </pivotArea>
    </format>
    <format dxfId="132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2" selected="0">
            <x v="181"/>
            <x v="182"/>
          </reference>
          <reference field="35" count="1" selected="0">
            <x v="113"/>
          </reference>
        </references>
      </pivotArea>
    </format>
    <format dxfId="131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34" count="2">
            <x v="181"/>
            <x v="182"/>
          </reference>
        </references>
      </pivotArea>
    </format>
    <format dxfId="130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54"/>
          </reference>
          <reference field="34" count="1" selected="0">
            <x v="181"/>
          </reference>
        </references>
      </pivotArea>
    </format>
    <format dxfId="129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>
            <x v="1"/>
          </reference>
          <reference field="26" count="1" selected="0">
            <x v="54"/>
          </reference>
          <reference field="34" count="1" selected="0">
            <x v="181"/>
          </reference>
        </references>
      </pivotArea>
    </format>
    <format dxfId="128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1" selected="0">
            <x v="181"/>
          </reference>
          <reference field="35" count="1">
            <x v="113"/>
          </reference>
        </references>
      </pivotArea>
    </format>
    <format dxfId="127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1" selected="0">
            <x v="182"/>
          </reference>
          <reference field="35" count="1">
            <x v="113"/>
          </reference>
        </references>
      </pivotArea>
    </format>
    <format dxfId="126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3" selected="0">
            <x v="183"/>
            <x v="184"/>
            <x v="185"/>
          </reference>
          <reference field="35" count="1" selected="0">
            <x v="114"/>
          </reference>
        </references>
      </pivotArea>
    </format>
    <format dxfId="125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34" count="3">
            <x v="183"/>
            <x v="184"/>
            <x v="185"/>
          </reference>
        </references>
      </pivotArea>
    </format>
    <format dxfId="124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26" count="1">
            <x v="48"/>
          </reference>
          <reference field="34" count="1" selected="0">
            <x v="183"/>
          </reference>
        </references>
      </pivotArea>
    </format>
    <format dxfId="123">
      <pivotArea dataOnly="0" labelOnly="1" outline="0" fieldPosition="0">
        <references count="6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8"/>
          </reference>
          <reference field="34" count="1" selected="0">
            <x v="183"/>
          </reference>
        </references>
      </pivotArea>
    </format>
    <format dxfId="122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1" selected="0">
            <x v="183"/>
          </reference>
          <reference field="35" count="1">
            <x v="114"/>
          </reference>
        </references>
      </pivotArea>
    </format>
    <format dxfId="121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1" selected="0">
            <x v="184"/>
          </reference>
          <reference field="35" count="1">
            <x v="114"/>
          </reference>
        </references>
      </pivotArea>
    </format>
    <format dxfId="120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1" selected="0">
            <x v="185"/>
          </reference>
          <reference field="35" count="1">
            <x v="114"/>
          </reference>
        </references>
      </pivotArea>
    </format>
    <format dxfId="119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0"/>
          </reference>
          <reference field="35" count="1" selected="0">
            <x v="118"/>
          </reference>
        </references>
      </pivotArea>
    </format>
    <format dxfId="118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34" count="1">
            <x v="190"/>
          </reference>
        </references>
      </pivotArea>
    </format>
    <format dxfId="117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26" count="1">
            <x v="34"/>
          </reference>
          <reference field="34" count="1" selected="0">
            <x v="190"/>
          </reference>
        </references>
      </pivotArea>
    </format>
    <format dxfId="116">
      <pivotArea dataOnly="0" labelOnly="1" outline="0" offset="IV1" fieldPosition="0">
        <references count="6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34"/>
          </reference>
          <reference field="34" count="1" selected="0">
            <x v="190"/>
          </reference>
        </references>
      </pivotArea>
    </format>
    <format dxfId="115">
      <pivotArea dataOnly="0" labelOnly="1" outline="0" fieldPosition="0">
        <references count="7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4"/>
          </reference>
          <reference field="34" count="1" selected="0">
            <x v="190"/>
          </reference>
          <reference field="35" count="1">
            <x v="118"/>
          </reference>
        </references>
      </pivotArea>
    </format>
    <format dxfId="114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1"/>
          </reference>
          <reference field="34" count="1" selected="0">
            <x v="47"/>
          </reference>
          <reference field="35" count="1" selected="0">
            <x v="20"/>
          </reference>
        </references>
      </pivotArea>
    </format>
    <format dxfId="113">
      <pivotArea dataOnly="0" labelOnly="1" outline="0" fieldPosition="0">
        <references count="4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34" count="1">
            <x v="47"/>
          </reference>
        </references>
      </pivotArea>
    </format>
    <format dxfId="112">
      <pivotArea dataOnly="0" labelOnly="1" outline="0" fieldPosition="0">
        <references count="5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26" count="1">
            <x v="41"/>
          </reference>
          <reference field="34" count="1" selected="0">
            <x v="47"/>
          </reference>
        </references>
      </pivotArea>
    </format>
    <format dxfId="111">
      <pivotArea dataOnly="0" labelOnly="1" outline="0" offset="IV1" fieldPosition="0">
        <references count="6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41"/>
          </reference>
          <reference field="34" count="1" selected="0">
            <x v="47"/>
          </reference>
        </references>
      </pivotArea>
    </format>
    <format dxfId="110">
      <pivotArea dataOnly="0" labelOnly="1" outline="0" fieldPosition="0">
        <references count="7"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1"/>
          </reference>
          <reference field="34" count="1" selected="0">
            <x v="47"/>
          </reference>
          <reference field="35" count="1">
            <x v="20"/>
          </reference>
        </references>
      </pivotArea>
    </format>
    <format dxfId="109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4"/>
          </reference>
          <reference field="34" count="2" selected="0">
            <x v="161"/>
            <x v="162"/>
          </reference>
          <reference field="35" count="1" selected="0">
            <x v="102"/>
          </reference>
        </references>
      </pivotArea>
    </format>
    <format dxfId="108">
      <pivotArea dataOnly="0" labelOnly="1" outline="0" fieldPosition="0">
        <references count="4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34" count="2">
            <x v="161"/>
            <x v="162"/>
          </reference>
        </references>
      </pivotArea>
    </format>
    <format dxfId="107">
      <pivotArea dataOnly="0" labelOnly="1" outline="0" fieldPosition="0">
        <references count="5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26" count="1">
            <x v="74"/>
          </reference>
          <reference field="34" count="1" selected="0">
            <x v="161"/>
          </reference>
        </references>
      </pivotArea>
    </format>
    <format dxfId="106">
      <pivotArea dataOnly="0" labelOnly="1" outline="0" offset="IV5:IV6" fieldPosition="0">
        <references count="6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>
            <x v="0"/>
          </reference>
          <reference field="26" count="1" selected="0">
            <x v="98"/>
          </reference>
          <reference field="34" count="1" selected="0">
            <x v="154"/>
          </reference>
        </references>
      </pivotArea>
    </format>
    <format dxfId="105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4"/>
          </reference>
          <reference field="34" count="1" selected="0">
            <x v="161"/>
          </reference>
          <reference field="35" count="1">
            <x v="102"/>
          </reference>
        </references>
      </pivotArea>
    </format>
    <format dxfId="104">
      <pivotArea dataOnly="0" labelOnly="1" outline="0" fieldPosition="0">
        <references count="7"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4"/>
          </reference>
          <reference field="34" count="1" selected="0">
            <x v="162"/>
          </reference>
          <reference field="35" count="1">
            <x v="102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5E8218-DDD6-4FA6-A53E-662BE2D60C4B}" name="PivotTable1" cacheId="0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gridDropZones="1" multipleFieldFilters="0">
  <location ref="A3:I226" firstHeaderRow="1" firstDataRow="2" firstDataCol="7"/>
  <pivotFields count="41">
    <pivotField compact="0" outline="0" showAll="0"/>
    <pivotField compact="0" outline="0" showAll="0"/>
    <pivotField compact="0" outline="0" showAll="0"/>
    <pivotField compact="0" outline="0" showAll="0" defaultSubtotal="0">
      <items count="13">
        <item x="9"/>
        <item x="11"/>
        <item x="12"/>
        <item x="7"/>
        <item x="0"/>
        <item x="5"/>
        <item x="2"/>
        <item x="8"/>
        <item x="6"/>
        <item x="3"/>
        <item x="4"/>
        <item x="10"/>
        <item x="1"/>
      </items>
    </pivotField>
    <pivotField compact="0" outline="0" showAll="0"/>
    <pivotField axis="axisRow" compact="0" outline="0" showAll="0">
      <items count="22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Row" compact="0" numFmtId="164" outline="0" showAll="0" defaultSubtotal="0">
      <items count="12">
        <item x="1"/>
        <item x="11"/>
        <item x="9"/>
        <item x="10"/>
        <item x="0"/>
        <item x="2"/>
        <item x="5"/>
        <item x="4"/>
        <item x="8"/>
        <item x="3"/>
        <item x="7"/>
        <item x="6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3">
        <item x="3"/>
        <item x="110"/>
        <item x="68"/>
        <item x="5"/>
        <item x="45"/>
        <item x="28"/>
        <item x="40"/>
        <item x="54"/>
        <item x="56"/>
        <item x="63"/>
        <item x="107"/>
        <item x="53"/>
        <item x="72"/>
        <item x="100"/>
        <item x="19"/>
        <item x="6"/>
        <item x="11"/>
        <item x="119"/>
        <item x="97"/>
        <item x="35"/>
        <item x="90"/>
        <item x="55"/>
        <item x="69"/>
        <item x="76"/>
        <item x="94"/>
        <item x="77"/>
        <item x="95"/>
        <item x="30"/>
        <item x="39"/>
        <item x="17"/>
        <item x="103"/>
        <item x="34"/>
        <item x="112"/>
        <item x="120"/>
        <item x="1"/>
        <item x="73"/>
        <item x="67"/>
        <item x="22"/>
        <item x="38"/>
        <item x="14"/>
        <item x="24"/>
        <item x="70"/>
        <item x="29"/>
        <item x="111"/>
        <item x="113"/>
        <item x="114"/>
        <item x="43"/>
        <item x="117"/>
        <item x="23"/>
        <item x="59"/>
        <item x="66"/>
        <item x="92"/>
        <item x="82"/>
        <item x="109"/>
        <item x="116"/>
        <item x="96"/>
        <item x="8"/>
        <item x="18"/>
        <item x="50"/>
        <item x="99"/>
        <item x="80"/>
        <item x="2"/>
        <item x="12"/>
        <item x="51"/>
        <item x="86"/>
        <item x="37"/>
        <item x="98"/>
        <item x="57"/>
        <item x="93"/>
        <item x="91"/>
        <item x="46"/>
        <item x="89"/>
        <item x="104"/>
        <item x="74"/>
        <item x="105"/>
        <item x="41"/>
        <item x="65"/>
        <item x="33"/>
        <item x="81"/>
        <item x="52"/>
        <item x="88"/>
        <item x="32"/>
        <item x="85"/>
        <item x="108"/>
        <item x="84"/>
        <item x="62"/>
        <item x="64"/>
        <item x="21"/>
        <item x="44"/>
        <item x="115"/>
        <item x="79"/>
        <item x="122"/>
        <item x="75"/>
        <item x="9"/>
        <item x="10"/>
        <item x="101"/>
        <item x="47"/>
        <item x="15"/>
        <item x="102"/>
        <item x="87"/>
        <item x="20"/>
        <item x="16"/>
        <item x="0"/>
        <item x="71"/>
        <item x="83"/>
        <item x="49"/>
        <item x="78"/>
        <item x="106"/>
        <item x="26"/>
        <item x="27"/>
        <item x="7"/>
        <item x="25"/>
        <item x="13"/>
        <item x="60"/>
        <item x="61"/>
        <item x="121"/>
        <item x="31"/>
        <item x="36"/>
        <item x="48"/>
        <item x="42"/>
        <item x="58"/>
        <item x="4"/>
        <item x="118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</items>
    </pivotField>
    <pivotField axis="axisRow" compact="0" outline="0" showAll="0" defaultSubtotal="0">
      <items count="120">
        <item x="3"/>
        <item x="0"/>
        <item x="1"/>
        <item x="2"/>
        <item x="4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0"/>
        <item x="42"/>
        <item x="43"/>
        <item x="44"/>
        <item x="45"/>
        <item x="54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60"/>
        <item x="59"/>
        <item x="61"/>
        <item x="62"/>
        <item x="63"/>
        <item x="64"/>
        <item x="65"/>
        <item x="67"/>
        <item x="66"/>
        <item x="69"/>
        <item x="68"/>
        <item x="70"/>
        <item x="71"/>
        <item x="72"/>
        <item x="73"/>
        <item x="74"/>
        <item x="75"/>
        <item x="76"/>
        <item x="78"/>
        <item x="77"/>
        <item x="79"/>
        <item x="80"/>
        <item x="81"/>
        <item x="82"/>
        <item x="83"/>
        <item x="119"/>
        <item x="84"/>
        <item x="85"/>
        <item x="86"/>
        <item x="87"/>
        <item x="88"/>
        <item x="90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7">
    <field x="5"/>
    <field x="14"/>
    <field x="13"/>
    <field x="34"/>
    <field x="26"/>
    <field x="15"/>
    <field x="35"/>
  </rowFields>
  <rowItems count="222">
    <i>
      <x/>
      <x/>
      <x v="4"/>
      <x/>
      <x v="102"/>
      <x/>
      <x v="1"/>
    </i>
    <i r="3">
      <x v="1"/>
      <x v="34"/>
      <x/>
      <x v="2"/>
    </i>
    <i r="3">
      <x v="2"/>
      <x v="34"/>
      <x/>
      <x v="2"/>
    </i>
    <i r="3">
      <x v="3"/>
      <x v="61"/>
      <x/>
      <x v="3"/>
    </i>
    <i r="3">
      <x v="4"/>
      <x v="61"/>
      <x/>
      <x v="3"/>
    </i>
    <i r="3">
      <x v="5"/>
      <x v="61"/>
      <x/>
      <x v="3"/>
    </i>
    <i r="3">
      <x v="6"/>
      <x v="61"/>
      <x/>
      <x v="3"/>
    </i>
    <i r="3">
      <x v="8"/>
      <x v="121"/>
      <x/>
      <x v="4"/>
    </i>
    <i r="3">
      <x v="9"/>
      <x v="121"/>
      <x/>
      <x v="4"/>
    </i>
    <i r="3">
      <x v="10"/>
      <x v="3"/>
      <x/>
      <x v="5"/>
    </i>
    <i r="3">
      <x v="11"/>
      <x v="15"/>
      <x/>
      <x v="6"/>
    </i>
    <i r="3">
      <x v="12"/>
      <x v="15"/>
      <x/>
      <x v="6"/>
    </i>
    <i r="3">
      <x v="13"/>
      <x v="110"/>
      <x/>
      <x v="8"/>
    </i>
    <i r="3">
      <x v="14"/>
      <x v="110"/>
      <x/>
      <x v="8"/>
    </i>
    <i r="3">
      <x v="15"/>
      <x v="56"/>
      <x/>
      <x v="8"/>
    </i>
    <i r="3">
      <x v="16"/>
      <x v="56"/>
      <x/>
      <x v="8"/>
    </i>
    <i r="3">
      <x v="17"/>
      <x v="93"/>
      <x/>
      <x v="7"/>
    </i>
    <i r="3">
      <x v="18"/>
      <x v="94"/>
      <x/>
      <x v="7"/>
    </i>
    <i r="3">
      <x v="19"/>
      <x v="16"/>
      <x v="1"/>
      <x v="9"/>
    </i>
    <i t="default">
      <x/>
    </i>
    <i>
      <x v="1"/>
      <x/>
      <x v="4"/>
      <x v="20"/>
      <x v="62"/>
      <x/>
      <x v="10"/>
    </i>
    <i r="3">
      <x v="21"/>
      <x v="62"/>
      <x/>
      <x v="10"/>
    </i>
    <i r="3">
      <x v="22"/>
      <x v="112"/>
      <x/>
      <x v="11"/>
    </i>
    <i r="3">
      <x v="23"/>
      <x v="112"/>
      <x/>
      <x v="11"/>
    </i>
    <i r="3">
      <x v="24"/>
      <x v="39"/>
      <x v="1"/>
      <x v="12"/>
    </i>
    <i r="3">
      <x v="25"/>
      <x v="39"/>
      <x v="1"/>
      <x v="12"/>
    </i>
    <i r="3">
      <x v="26"/>
      <x v="39"/>
      <x v="1"/>
      <x v="12"/>
    </i>
    <i r="3">
      <x v="27"/>
      <x v="97"/>
      <x/>
      <x v="13"/>
    </i>
    <i r="3">
      <x v="28"/>
      <x v="97"/>
      <x v="1"/>
      <x v="13"/>
    </i>
    <i r="3">
      <x v="29"/>
      <x v="101"/>
      <x/>
      <x v="14"/>
    </i>
    <i r="3">
      <x v="30"/>
      <x v="29"/>
      <x/>
      <x v="15"/>
    </i>
    <i r="3">
      <x v="31"/>
      <x v="29"/>
      <x/>
      <x v="15"/>
    </i>
    <i r="3">
      <x v="32"/>
      <x v="29"/>
      <x/>
      <x v="15"/>
    </i>
    <i r="3">
      <x v="33"/>
      <x v="29"/>
      <x/>
      <x v="15"/>
    </i>
    <i r="3">
      <x v="35"/>
      <x v="57"/>
      <x/>
      <x v="15"/>
    </i>
    <i t="default">
      <x v="1"/>
    </i>
    <i>
      <x v="2"/>
      <x/>
      <x v="4"/>
      <x v="36"/>
      <x v="14"/>
      <x v="1"/>
      <x v="16"/>
    </i>
    <i r="3">
      <x v="37"/>
      <x v="14"/>
      <x v="1"/>
      <x v="16"/>
    </i>
    <i r="3">
      <x v="38"/>
      <x v="100"/>
      <x/>
      <x v="17"/>
    </i>
    <i r="3">
      <x v="39"/>
      <x v="100"/>
      <x/>
      <x v="17"/>
    </i>
    <i r="3">
      <x v="40"/>
      <x v="87"/>
      <x/>
      <x v="17"/>
    </i>
    <i r="3">
      <x v="41"/>
      <x v="87"/>
      <x/>
      <x v="17"/>
    </i>
    <i r="3">
      <x v="42"/>
      <x v="37"/>
      <x v="1"/>
      <x v="18"/>
    </i>
    <i r="3">
      <x v="43"/>
      <x v="37"/>
      <x v="1"/>
      <x v="18"/>
    </i>
    <i r="3">
      <x v="44"/>
      <x v="48"/>
      <x/>
      <x v="19"/>
    </i>
    <i r="3">
      <x v="45"/>
      <x v="48"/>
      <x/>
      <x v="19"/>
    </i>
    <i r="3">
      <x v="46"/>
      <x v="48"/>
      <x/>
      <x v="19"/>
    </i>
    <i t="default">
      <x v="2"/>
    </i>
    <i>
      <x v="3"/>
      <x/>
      <x v="4"/>
      <x v="47"/>
      <x v="40"/>
      <x/>
      <x v="20"/>
    </i>
    <i r="2">
      <x v="5"/>
      <x v="48"/>
      <x v="111"/>
      <x/>
      <x v="21"/>
    </i>
    <i r="3">
      <x v="49"/>
      <x v="108"/>
      <x/>
      <x v="21"/>
    </i>
    <i r="3">
      <x v="50"/>
      <x v="108"/>
      <x/>
      <x v="21"/>
    </i>
    <i r="3">
      <x v="51"/>
      <x v="109"/>
      <x/>
      <x v="21"/>
    </i>
    <i r="3">
      <x v="52"/>
      <x v="109"/>
      <x/>
      <x v="21"/>
    </i>
    <i r="3">
      <x v="53"/>
      <x v="109"/>
      <x/>
      <x v="21"/>
    </i>
    <i r="3">
      <x v="54"/>
      <x v="5"/>
      <x/>
      <x v="21"/>
    </i>
    <i r="3">
      <x v="55"/>
      <x v="5"/>
      <x/>
      <x v="21"/>
    </i>
    <i r="3">
      <x v="56"/>
      <x v="42"/>
      <x v="1"/>
      <x v="22"/>
    </i>
    <i r="3">
      <x v="57"/>
      <x v="27"/>
      <x v="1"/>
      <x v="23"/>
    </i>
    <i r="3">
      <x v="58"/>
      <x v="116"/>
      <x/>
      <x v="24"/>
    </i>
    <i r="3">
      <x v="59"/>
      <x v="116"/>
      <x/>
      <x v="24"/>
    </i>
    <i t="default">
      <x v="3"/>
    </i>
    <i>
      <x v="4"/>
      <x/>
      <x v="5"/>
      <x v="60"/>
      <x v="81"/>
      <x/>
      <x v="25"/>
    </i>
    <i r="3">
      <x v="61"/>
      <x v="81"/>
      <x/>
      <x v="25"/>
    </i>
    <i r="3">
      <x v="62"/>
      <x v="77"/>
      <x/>
      <x v="26"/>
    </i>
    <i r="3">
      <x v="63"/>
      <x v="77"/>
      <x/>
      <x v="26"/>
    </i>
    <i r="3">
      <x v="66"/>
      <x v="31"/>
      <x/>
      <x v="27"/>
    </i>
    <i r="3">
      <x v="67"/>
      <x v="19"/>
      <x/>
      <x v="28"/>
    </i>
    <i r="3">
      <x v="68"/>
      <x v="117"/>
      <x/>
      <x v="29"/>
    </i>
    <i r="3">
      <x v="69"/>
      <x v="65"/>
      <x/>
      <x v="30"/>
    </i>
    <i r="3">
      <x v="70"/>
      <x v="65"/>
      <x/>
      <x v="30"/>
    </i>
    <i t="default">
      <x v="4"/>
    </i>
    <i>
      <x v="5"/>
      <x/>
      <x v="5"/>
      <x v="71"/>
      <x v="38"/>
      <x v="1"/>
      <x v="31"/>
    </i>
    <i r="3">
      <x v="72"/>
      <x v="28"/>
      <x v="1"/>
      <x v="31"/>
    </i>
    <i r="3">
      <x v="73"/>
      <x v="6"/>
      <x/>
      <x v="32"/>
    </i>
    <i t="default">
      <x v="5"/>
    </i>
    <i>
      <x v="6"/>
      <x/>
      <x v="5"/>
      <x v="75"/>
      <x v="75"/>
      <x/>
      <x v="33"/>
    </i>
    <i t="default">
      <x v="6"/>
    </i>
    <i>
      <x v="7"/>
      <x/>
      <x v="5"/>
      <x v="76"/>
      <x v="119"/>
      <x/>
      <x v="34"/>
    </i>
    <i r="3">
      <x v="77"/>
      <x v="119"/>
      <x/>
      <x v="34"/>
    </i>
    <i r="3">
      <x v="78"/>
      <x v="46"/>
      <x/>
      <x v="35"/>
    </i>
    <i r="3">
      <x v="79"/>
      <x v="88"/>
      <x/>
      <x v="36"/>
    </i>
    <i r="3">
      <x v="80"/>
      <x v="88"/>
      <x/>
      <x v="37"/>
    </i>
    <i r="3">
      <x v="81"/>
      <x v="46"/>
      <x/>
      <x v="37"/>
    </i>
    <i r="3">
      <x v="84"/>
      <x v="96"/>
      <x v="1"/>
      <x v="41"/>
    </i>
    <i r="3">
      <x v="85"/>
      <x v="118"/>
      <x v="1"/>
      <x v="40"/>
    </i>
    <i r="1">
      <x v="2"/>
      <x/>
      <x v="82"/>
      <x v="4"/>
      <x v="1"/>
      <x v="38"/>
    </i>
    <i r="2">
      <x v="7"/>
      <x v="87"/>
      <x v="105"/>
      <x/>
      <x v="42"/>
    </i>
    <i r="2">
      <x v="9"/>
      <x v="83"/>
      <x v="70"/>
      <x/>
      <x v="39"/>
    </i>
    <i t="default">
      <x v="7"/>
    </i>
    <i>
      <x v="8"/>
      <x/>
      <x v="5"/>
      <x v="88"/>
      <x v="46"/>
      <x/>
      <x v="43"/>
    </i>
    <i r="3">
      <x v="89"/>
      <x v="58"/>
      <x v="1"/>
      <x v="44"/>
    </i>
    <i r="3">
      <x v="90"/>
      <x v="63"/>
      <x/>
      <x v="45"/>
    </i>
    <i r="3">
      <x v="92"/>
      <x v="79"/>
      <x/>
      <x v="47"/>
    </i>
    <i r="3">
      <x v="93"/>
      <x v="11"/>
      <x/>
      <x v="48"/>
    </i>
    <i r="3">
      <x v="94"/>
      <x v="7"/>
      <x v="1"/>
      <x v="49"/>
    </i>
    <i r="3">
      <x v="95"/>
      <x v="21"/>
      <x/>
      <x v="50"/>
    </i>
    <i r="3">
      <x v="97"/>
      <x v="8"/>
      <x/>
      <x v="51"/>
    </i>
    <i r="3">
      <x v="99"/>
      <x v="8"/>
      <x/>
      <x v="51"/>
    </i>
    <i r="1">
      <x v="2"/>
      <x v="7"/>
      <x v="107"/>
      <x v="114"/>
      <x/>
      <x v="46"/>
    </i>
    <i t="default">
      <x v="8"/>
    </i>
    <i>
      <x v="9"/>
      <x/>
      <x v="5"/>
      <x v="100"/>
      <x v="67"/>
      <x/>
      <x v="52"/>
    </i>
    <i r="3">
      <x v="101"/>
      <x v="67"/>
      <x/>
      <x v="52"/>
    </i>
    <i r="3">
      <x v="103"/>
      <x v="120"/>
      <x/>
      <x v="53"/>
    </i>
    <i r="3">
      <x v="104"/>
      <x v="120"/>
      <x/>
      <x v="53"/>
    </i>
    <i r="3">
      <x v="106"/>
      <x v="113"/>
      <x/>
      <x v="54"/>
    </i>
    <i r="3">
      <x v="110"/>
      <x v="86"/>
      <x v="1"/>
      <x v="57"/>
    </i>
    <i r="3">
      <x v="111"/>
      <x v="76"/>
      <x/>
      <x v="58"/>
    </i>
    <i r="1">
      <x v="2"/>
      <x v="7"/>
      <x v="105"/>
      <x v="49"/>
      <x/>
      <x v="54"/>
    </i>
    <i r="3">
      <x v="108"/>
      <x v="85"/>
      <x/>
      <x v="55"/>
    </i>
    <i r="2">
      <x v="9"/>
      <x v="109"/>
      <x v="9"/>
      <x/>
      <x v="56"/>
    </i>
    <i t="default">
      <x v="9"/>
    </i>
    <i>
      <x v="10"/>
      <x/>
      <x v="5"/>
      <x v="112"/>
      <x v="50"/>
      <x/>
      <x v="60"/>
    </i>
    <i r="3">
      <x v="113"/>
      <x v="36"/>
      <x/>
      <x v="59"/>
    </i>
    <i r="3">
      <x v="115"/>
      <x v="22"/>
      <x/>
      <x v="62"/>
    </i>
    <i r="1">
      <x v="2"/>
      <x v="9"/>
      <x v="114"/>
      <x v="2"/>
      <x/>
      <x v="61"/>
    </i>
    <i t="default">
      <x v="10"/>
    </i>
    <i>
      <x v="11"/>
      <x/>
      <x v="5"/>
      <x v="117"/>
      <x v="103"/>
      <x/>
      <x v="64"/>
    </i>
    <i r="3">
      <x v="118"/>
      <x v="12"/>
      <x/>
      <x v="65"/>
    </i>
    <i r="3">
      <x v="122"/>
      <x v="23"/>
      <x v="1"/>
      <x v="68"/>
    </i>
    <i r="3">
      <x v="123"/>
      <x v="25"/>
      <x/>
      <x v="70"/>
    </i>
    <i r="3">
      <x v="124"/>
      <x v="106"/>
      <x v="1"/>
      <x v="71"/>
    </i>
    <i r="1">
      <x v="1"/>
      <x v="9"/>
      <x v="119"/>
      <x v="35"/>
      <x v="1"/>
      <x v="67"/>
    </i>
    <i r="1">
      <x v="2"/>
      <x v="7"/>
      <x v="116"/>
      <x v="41"/>
      <x/>
      <x v="63"/>
    </i>
    <i r="3">
      <x v="120"/>
      <x v="73"/>
      <x/>
      <x v="66"/>
    </i>
    <i r="3">
      <x v="121"/>
      <x v="92"/>
      <x/>
      <x v="69"/>
    </i>
    <i r="2">
      <x v="9"/>
      <x v="125"/>
      <x v="90"/>
      <x/>
      <x v="72"/>
    </i>
    <i t="default">
      <x v="11"/>
    </i>
    <i>
      <x v="12"/>
      <x/>
      <x v="5"/>
      <x v="126"/>
      <x v="90"/>
      <x/>
      <x v="73"/>
    </i>
    <i r="3">
      <x v="127"/>
      <x v="60"/>
      <x/>
      <x v="74"/>
    </i>
    <i t="default">
      <x v="12"/>
    </i>
    <i>
      <x v="13"/>
      <x/>
      <x v="5"/>
      <x v="128"/>
      <x v="78"/>
      <x/>
      <x v="75"/>
    </i>
    <i r="3">
      <x v="129"/>
      <x v="52"/>
      <x/>
      <x v="76"/>
    </i>
    <i r="3">
      <x v="130"/>
      <x v="52"/>
      <x/>
      <x v="78"/>
    </i>
    <i r="3">
      <x v="131"/>
      <x v="104"/>
      <x/>
      <x v="77"/>
    </i>
    <i r="3">
      <x v="133"/>
      <x v="82"/>
      <x/>
      <x v="80"/>
    </i>
    <i r="3">
      <x v="134"/>
      <x v="78"/>
      <x/>
      <x v="81"/>
    </i>
    <i r="3">
      <x v="135"/>
      <x v="11"/>
      <x/>
      <x v="82"/>
    </i>
    <i r="1">
      <x v="2"/>
      <x v="7"/>
      <x v="132"/>
      <x v="84"/>
      <x/>
      <x v="79"/>
    </i>
    <i r="3">
      <x v="136"/>
      <x v="64"/>
      <x/>
      <x v="83"/>
    </i>
    <i t="default">
      <x v="13"/>
    </i>
    <i>
      <x v="14"/>
      <x/>
      <x/>
      <x v="199"/>
      <x v="91"/>
      <x v="1"/>
      <x v="84"/>
    </i>
    <i r="2">
      <x v="6"/>
      <x v="139"/>
      <x v="71"/>
      <x/>
      <x v="86"/>
    </i>
    <i r="2">
      <x v="11"/>
      <x v="140"/>
      <x v="20"/>
      <x/>
      <x v="87"/>
    </i>
    <i r="1">
      <x v="2"/>
      <x v="9"/>
      <x v="137"/>
      <x v="99"/>
      <x/>
      <x v="85"/>
    </i>
    <i r="3">
      <x v="138"/>
      <x v="80"/>
      <x/>
      <x v="85"/>
    </i>
    <i t="default">
      <x v="14"/>
    </i>
    <i>
      <x v="15"/>
      <x/>
      <x/>
      <x v="148"/>
      <x v="66"/>
      <x/>
      <x v="94"/>
    </i>
    <i r="2">
      <x v="5"/>
      <x v="149"/>
      <x v="59"/>
      <x/>
      <x v="95"/>
    </i>
    <i r="3">
      <x v="150"/>
      <x v="59"/>
      <x/>
      <x v="95"/>
    </i>
    <i r="2">
      <x v="6"/>
      <x v="141"/>
      <x v="69"/>
      <x v="1"/>
      <x v="88"/>
    </i>
    <i r="3">
      <x v="142"/>
      <x v="51"/>
      <x v="1"/>
      <x v="88"/>
    </i>
    <i r="3">
      <x v="147"/>
      <x v="18"/>
      <x/>
      <x v="93"/>
    </i>
    <i r="2">
      <x v="7"/>
      <x v="151"/>
      <x v="13"/>
      <x/>
      <x v="96"/>
    </i>
    <i r="3">
      <x v="152"/>
      <x v="13"/>
      <x/>
      <x v="96"/>
    </i>
    <i r="3">
      <x v="153"/>
      <x v="95"/>
      <x/>
      <x v="97"/>
    </i>
    <i r="1">
      <x v="2"/>
      <x/>
      <x v="144"/>
      <x v="24"/>
      <x v="1"/>
      <x v="91"/>
    </i>
    <i r="2">
      <x v="9"/>
      <x v="143"/>
      <x v="68"/>
      <x/>
      <x v="89"/>
    </i>
    <i r="3">
      <x v="146"/>
      <x v="55"/>
      <x/>
      <x v="92"/>
    </i>
    <i r="2">
      <x v="10"/>
      <x v="145"/>
      <x v="26"/>
      <x/>
      <x v="90"/>
    </i>
    <i t="default">
      <x v="15"/>
    </i>
    <i>
      <x v="16"/>
      <x/>
      <x v="7"/>
      <x v="154"/>
      <x v="98"/>
      <x/>
      <x v="98"/>
    </i>
    <i r="3">
      <x v="155"/>
      <x v="98"/>
      <x/>
      <x v="98"/>
    </i>
    <i r="3">
      <x v="156"/>
      <x v="30"/>
      <x/>
      <x v="99"/>
    </i>
    <i r="3">
      <x v="157"/>
      <x v="30"/>
      <x/>
      <x v="99"/>
    </i>
    <i r="3">
      <x v="161"/>
      <x v="74"/>
      <x/>
      <x v="102"/>
    </i>
    <i r="3">
      <x v="162"/>
      <x v="74"/>
      <x/>
      <x v="102"/>
    </i>
    <i r="1">
      <x v="1"/>
      <x v="7"/>
      <x v="159"/>
      <x v="72"/>
      <x/>
      <x v="101"/>
    </i>
    <i r="3">
      <x v="160"/>
      <x v="72"/>
      <x/>
      <x v="101"/>
    </i>
    <i r="2">
      <x v="9"/>
      <x v="158"/>
      <x v="72"/>
      <x v="1"/>
      <x v="100"/>
    </i>
    <i t="default">
      <x v="16"/>
    </i>
    <i>
      <x v="17"/>
      <x/>
      <x/>
      <x v="167"/>
      <x v="83"/>
      <x/>
      <x v="105"/>
    </i>
    <i r="3">
      <x v="168"/>
      <x v="53"/>
      <x/>
      <x v="105"/>
    </i>
    <i r="3">
      <x v="175"/>
      <x v="44"/>
      <x v="1"/>
      <x v="109"/>
    </i>
    <i r="2">
      <x v="2"/>
      <x v="177"/>
      <x v="45"/>
      <x/>
      <x v="110"/>
    </i>
    <i r="3">
      <x v="178"/>
      <x v="45"/>
      <x/>
      <x v="110"/>
    </i>
    <i r="2">
      <x v="7"/>
      <x v="164"/>
      <x v="107"/>
      <x/>
      <x v="103"/>
    </i>
    <i r="3">
      <x v="165"/>
      <x/>
      <x/>
      <x v="103"/>
    </i>
    <i r="2">
      <x v="8"/>
      <x v="169"/>
      <x v="1"/>
      <x/>
      <x v="106"/>
    </i>
    <i r="3">
      <x v="170"/>
      <x v="1"/>
      <x/>
      <x v="106"/>
    </i>
    <i r="3">
      <x v="171"/>
      <x v="1"/>
      <x/>
      <x v="106"/>
    </i>
    <i r="3">
      <x v="172"/>
      <x v="43"/>
      <x/>
      <x v="107"/>
    </i>
    <i r="3">
      <x v="173"/>
      <x v="43"/>
      <x/>
      <x v="107"/>
    </i>
    <i r="3">
      <x v="176"/>
      <x v="45"/>
      <x/>
      <x v="110"/>
    </i>
    <i r="1">
      <x v="1"/>
      <x/>
      <x v="174"/>
      <x v="32"/>
      <x/>
      <x v="108"/>
    </i>
    <i r="1">
      <x v="2"/>
      <x/>
      <x v="166"/>
      <x v="10"/>
      <x v="1"/>
      <x v="104"/>
    </i>
    <i t="default">
      <x v="17"/>
    </i>
    <i>
      <x v="18"/>
      <x/>
      <x/>
      <x v="180"/>
      <x v="44"/>
      <x/>
      <x v="112"/>
    </i>
    <i r="3">
      <x v="186"/>
      <x v="122"/>
      <x v="1"/>
      <x v="115"/>
    </i>
    <i r="3">
      <x v="191"/>
      <x v="33"/>
      <x/>
      <x v="118"/>
    </i>
    <i r="3">
      <x v="193"/>
      <x v="33"/>
      <x/>
      <x v="118"/>
    </i>
    <i r="2">
      <x v="1"/>
      <x v="192"/>
      <x v="33"/>
      <x/>
      <x v="118"/>
    </i>
    <i r="2">
      <x v="8"/>
      <x v="181"/>
      <x v="54"/>
      <x v="1"/>
      <x v="113"/>
    </i>
    <i r="3">
      <x v="182"/>
      <x v="54"/>
      <x v="1"/>
      <x v="113"/>
    </i>
    <i r="3">
      <x v="183"/>
      <x v="47"/>
      <x/>
      <x v="114"/>
    </i>
    <i r="3">
      <x v="184"/>
      <x v="47"/>
      <x/>
      <x v="114"/>
    </i>
    <i r="3">
      <x v="185"/>
      <x v="47"/>
      <x/>
      <x v="114"/>
    </i>
    <i r="3">
      <x v="187"/>
      <x v="17"/>
      <x v="1"/>
      <x v="116"/>
    </i>
    <i r="2">
      <x v="9"/>
      <x v="190"/>
      <x v="33"/>
      <x/>
      <x v="118"/>
    </i>
    <i r="1">
      <x v="1"/>
      <x/>
      <x v="179"/>
      <x v="89"/>
      <x/>
      <x v="111"/>
    </i>
    <i r="2">
      <x v="3"/>
      <x v="188"/>
      <x v="17"/>
      <x v="1"/>
      <x v="116"/>
    </i>
    <i r="2">
      <x v="8"/>
      <x v="189"/>
      <x v="17"/>
      <x v="1"/>
      <x v="117"/>
    </i>
    <i t="default">
      <x v="18"/>
    </i>
    <i>
      <x v="19"/>
      <x/>
      <x v="5"/>
      <x v="195"/>
      <x v="115"/>
      <x/>
      <x v="119"/>
    </i>
    <i r="2">
      <x v="9"/>
      <x v="194"/>
      <x v="115"/>
      <x/>
      <x v="119"/>
    </i>
    <i t="default">
      <x v="19"/>
    </i>
    <i>
      <x v="20"/>
      <x/>
      <x v="5"/>
      <x v="196"/>
      <x v="115"/>
      <x v="1"/>
      <x/>
    </i>
    <i r="3">
      <x v="197"/>
      <x v="115"/>
      <x v="1"/>
      <x/>
    </i>
    <i r="1">
      <x v="1"/>
      <x/>
      <x v="7"/>
      <x/>
      <x/>
      <x/>
    </i>
    <i r="3">
      <x v="34"/>
      <x/>
      <x v="1"/>
      <x/>
    </i>
    <i r="3">
      <x v="64"/>
      <x/>
      <x v="1"/>
      <x/>
    </i>
    <i r="3">
      <x v="65"/>
      <x/>
      <x v="1"/>
      <x/>
    </i>
    <i r="3">
      <x v="74"/>
      <x/>
      <x v="1"/>
      <x/>
    </i>
    <i r="3">
      <x v="86"/>
      <x/>
      <x v="1"/>
      <x/>
    </i>
    <i r="3">
      <x v="91"/>
      <x/>
      <x v="1"/>
      <x/>
    </i>
    <i r="3">
      <x v="96"/>
      <x/>
      <x v="1"/>
      <x/>
    </i>
    <i r="3">
      <x v="98"/>
      <x/>
      <x v="1"/>
      <x/>
    </i>
    <i r="3">
      <x v="102"/>
      <x/>
      <x v="1"/>
      <x/>
    </i>
    <i r="3">
      <x v="163"/>
      <x/>
      <x v="1"/>
      <x/>
    </i>
    <i r="3">
      <x v="198"/>
      <x/>
      <x v="1"/>
      <x/>
    </i>
    <i t="default"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t" fld="12" baseField="14" baseItem="1" numFmtId="164"/>
    <dataField name="Sum of Count" fld="40" baseField="5" baseItem="0" numFmtId="3"/>
  </dataFields>
  <formats count="103">
    <format dxfId="102">
      <pivotArea type="origin" dataOnly="0" labelOnly="1" outline="0" fieldPosition="0"/>
    </format>
    <format dxfId="101">
      <pivotArea field="5" type="button" dataOnly="0" labelOnly="1" outline="0" axis="axisRow" fieldPosition="0"/>
    </format>
    <format dxfId="100">
      <pivotArea dataOnly="0" labelOnly="1" outline="0" fieldPosition="0">
        <references count="1">
          <reference field="5" count="0"/>
        </references>
      </pivotArea>
    </format>
    <format dxfId="99">
      <pivotArea dataOnly="0" labelOnly="1" grandRow="1" outline="0" fieldPosition="0"/>
    </format>
    <format dxfId="98">
      <pivotArea outline="0" fieldPosition="0">
        <references count="1">
          <reference field="4294967294" count="1">
            <x v="1"/>
          </reference>
        </references>
      </pivotArea>
    </format>
    <format dxfId="97">
      <pivotArea outline="0" fieldPosition="0">
        <references count="1">
          <reference field="4294967294" count="1" selected="0">
            <x v="1"/>
          </reference>
        </references>
      </pivotArea>
    </format>
    <format dxfId="96">
      <pivotArea type="topRight" dataOnly="0" labelOnly="1" outline="0" fieldPosition="0"/>
    </format>
    <format dxfId="9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4">
      <pivotArea outline="0" fieldPosition="0">
        <references count="1">
          <reference field="4294967294" count="1">
            <x v="0"/>
          </reference>
        </references>
      </pivotArea>
    </format>
    <format dxfId="93">
      <pivotArea dataOnly="0" labelOnly="1" outline="0" fieldPosition="0">
        <references count="1">
          <reference field="14" count="0"/>
        </references>
      </pivotArea>
    </format>
    <format dxfId="92">
      <pivotArea dataOnly="0" labelOnly="1" outline="0" fieldPosition="0">
        <references count="1">
          <reference field="13" count="0"/>
        </references>
      </pivotArea>
    </format>
    <format dxfId="91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2"/>
          </reference>
          <reference field="34" count="2" selected="0">
            <x v="20"/>
            <x v="21"/>
          </reference>
          <reference field="35" count="1" selected="0">
            <x v="10"/>
          </reference>
        </references>
      </pivotArea>
    </format>
    <format dxfId="90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0"/>
          </reference>
          <reference field="34" count="1" selected="0">
            <x v="47"/>
          </reference>
          <reference field="35" count="1" selected="0">
            <x v="20"/>
          </reference>
        </references>
      </pivotArea>
    </format>
    <format dxfId="89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1"/>
          </reference>
          <reference field="34" count="1" selected="0">
            <x v="66"/>
          </reference>
          <reference field="35" count="1" selected="0">
            <x v="27"/>
          </reference>
        </references>
      </pivotArea>
    </format>
    <format dxfId="88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88"/>
          </reference>
          <reference field="35" count="1" selected="0">
            <x v="43"/>
          </reference>
        </references>
      </pivotArea>
    </format>
    <format dxfId="87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7"/>
          </reference>
          <reference field="34" count="2" selected="0">
            <x v="100"/>
            <x v="101"/>
          </reference>
          <reference field="35" count="1" selected="0">
            <x v="52"/>
          </reference>
        </references>
      </pivotArea>
    </format>
    <format dxfId="86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0"/>
          </reference>
          <reference field="34" count="2" selected="0">
            <x v="103"/>
            <x v="104"/>
          </reference>
          <reference field="35" count="1" selected="0">
            <x v="53"/>
          </reference>
        </references>
      </pivotArea>
    </format>
    <format dxfId="85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3"/>
          </reference>
          <reference field="34" count="1" selected="0">
            <x v="106"/>
          </reference>
          <reference field="35" count="1" selected="0">
            <x v="54"/>
          </reference>
        </references>
      </pivotArea>
    </format>
    <format dxfId="84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49"/>
          </reference>
          <reference field="34" count="1" selected="0">
            <x v="105"/>
          </reference>
          <reference field="35" count="1" selected="0">
            <x v="54"/>
          </reference>
        </references>
      </pivotArea>
    </format>
    <format dxfId="83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86"/>
          </reference>
          <reference field="34" count="1" selected="0">
            <x v="110"/>
          </reference>
          <reference field="35" count="1" selected="0">
            <x v="57"/>
          </reference>
        </references>
      </pivotArea>
    </format>
    <format dxfId="82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6"/>
          </reference>
          <reference field="34" count="1" selected="0">
            <x v="111"/>
          </reference>
          <reference field="35" count="1" selected="0">
            <x v="58"/>
          </reference>
        </references>
      </pivotArea>
    </format>
    <format dxfId="81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5"/>
          </reference>
          <reference field="34" count="1" selected="0">
            <x v="108"/>
          </reference>
          <reference field="35" count="1" selected="0">
            <x v="55"/>
          </reference>
        </references>
      </pivotArea>
    </format>
    <format dxfId="80">
      <pivotArea outline="0" fieldPosition="0">
        <references count="8">
          <reference field="4294967294" count="1" selected="0">
            <x v="0"/>
          </reference>
          <reference field="5" count="1" selected="0">
            <x v="9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"/>
          </reference>
          <reference field="34" count="1" selected="0">
            <x v="109"/>
          </reference>
          <reference field="35" count="1" selected="0">
            <x v="56"/>
          </reference>
        </references>
      </pivotArea>
    </format>
    <format dxfId="79">
      <pivotArea outline="0" fieldPosition="0">
        <references count="8">
          <reference field="4294967294" count="1" selected="0">
            <x v="0"/>
          </reference>
          <reference field="5" count="1" selected="0">
            <x v="10"/>
          </reference>
          <reference field="13" count="2" selected="0">
            <x v="5"/>
            <x v="9"/>
          </reference>
          <reference field="14" count="2" selected="0">
            <x v="0"/>
            <x v="2"/>
          </reference>
          <reference field="15" count="1" selected="0">
            <x v="0"/>
          </reference>
          <reference field="26" count="4" selected="0">
            <x v="2"/>
            <x v="22"/>
            <x v="36"/>
            <x v="50"/>
          </reference>
          <reference field="34" count="4" selected="0">
            <x v="112"/>
            <x v="113"/>
            <x v="114"/>
            <x v="115"/>
          </reference>
          <reference field="35" count="4" selected="0">
            <x v="59"/>
            <x v="60"/>
            <x v="61"/>
            <x v="62"/>
          </reference>
        </references>
      </pivotArea>
    </format>
    <format dxfId="78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41"/>
          </reference>
          <reference field="34" count="1" selected="0">
            <x v="116"/>
          </reference>
          <reference field="35" count="1" selected="0">
            <x v="63"/>
          </reference>
        </references>
      </pivotArea>
    </format>
    <format dxfId="77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3"/>
          </reference>
          <reference field="34" count="1" selected="0">
            <x v="117"/>
          </reference>
          <reference field="35" count="1" selected="0">
            <x v="64"/>
          </reference>
        </references>
      </pivotArea>
    </format>
    <format dxfId="76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2"/>
          </reference>
          <reference field="34" count="1" selected="0">
            <x v="118"/>
          </reference>
          <reference field="35" count="1" selected="0">
            <x v="65"/>
          </reference>
        </references>
      </pivotArea>
    </format>
    <format dxfId="75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5"/>
          </reference>
          <reference field="34" count="1" selected="0">
            <x v="123"/>
          </reference>
          <reference field="35" count="1" selected="0">
            <x v="70"/>
          </reference>
        </references>
      </pivotArea>
    </format>
    <format dxfId="74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73"/>
          </reference>
          <reference field="34" count="1" selected="0">
            <x v="120"/>
          </reference>
          <reference field="35" count="1" selected="0">
            <x v="66"/>
          </reference>
        </references>
      </pivotArea>
    </format>
    <format dxfId="73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2"/>
          </reference>
          <reference field="34" count="1" selected="0">
            <x v="121"/>
          </reference>
          <reference field="35" count="1" selected="0">
            <x v="69"/>
          </reference>
        </references>
      </pivotArea>
    </format>
    <format dxfId="72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3"/>
          </reference>
          <reference field="34" count="1" selected="0">
            <x v="122"/>
          </reference>
          <reference field="35" count="1" selected="0">
            <x v="68"/>
          </reference>
        </references>
      </pivotArea>
    </format>
    <format dxfId="71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06"/>
          </reference>
          <reference field="34" count="1" selected="0">
            <x v="124"/>
          </reference>
          <reference field="35" count="1" selected="0">
            <x v="71"/>
          </reference>
        </references>
      </pivotArea>
    </format>
    <format dxfId="70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23"/>
          </reference>
          <reference field="34" count="1" selected="0">
            <x v="122"/>
          </reference>
          <reference field="35" count="1" selected="0">
            <x v="68"/>
          </reference>
        </references>
      </pivotArea>
    </format>
    <format dxfId="69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35"/>
          </reference>
          <reference field="34" count="1" selected="0">
            <x v="119"/>
          </reference>
          <reference field="35" count="1" selected="0">
            <x v="67"/>
          </reference>
        </references>
      </pivotArea>
    </format>
    <format dxfId="68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5"/>
          </reference>
          <reference field="35" count="1" selected="0">
            <x v="72"/>
          </reference>
        </references>
      </pivotArea>
    </format>
    <format dxfId="67">
      <pivotArea outline="0" fieldPosition="0">
        <references count="8">
          <reference field="4294967294" count="1" selected="0">
            <x v="0"/>
          </reference>
          <reference field="5" count="1" selected="0">
            <x v="11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5"/>
          </reference>
          <reference field="35" count="1" selected="0">
            <x v="72"/>
          </reference>
        </references>
      </pivotArea>
    </format>
    <format dxfId="66">
      <pivotArea outline="0" fieldPosition="0">
        <references count="8">
          <reference field="4294967294" count="1" selected="0">
            <x v="0"/>
          </reference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0"/>
          </reference>
          <reference field="34" count="1" selected="0">
            <x v="126"/>
          </reference>
          <reference field="35" count="1" selected="0">
            <x v="73"/>
          </reference>
        </references>
      </pivotArea>
    </format>
    <format dxfId="65">
      <pivotArea outline="0" fieldPosition="0">
        <references count="8">
          <reference field="4294967294" count="1" selected="0">
            <x v="0"/>
          </reference>
          <reference field="5" count="1" selected="0">
            <x v="12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0"/>
          </reference>
          <reference field="34" count="1" selected="0">
            <x v="127"/>
          </reference>
          <reference field="35" count="1" selected="0">
            <x v="74"/>
          </reference>
        </references>
      </pivotArea>
    </format>
    <format dxfId="64">
      <pivotArea outline="0" fieldPosition="0">
        <references count="8">
          <reference field="4294967294" count="1" selected="0">
            <x v="0"/>
          </reference>
          <reference field="5" count="1" selected="0">
            <x v="13"/>
          </reference>
          <reference field="13" count="2" selected="0">
            <x v="5"/>
            <x v="7"/>
          </reference>
          <reference field="14" count="2" selected="0">
            <x v="0"/>
            <x v="2"/>
          </reference>
          <reference field="15" count="1" selected="0">
            <x v="0"/>
          </reference>
          <reference field="26" count="7" selected="0">
            <x v="11"/>
            <x v="52"/>
            <x v="64"/>
            <x v="78"/>
            <x v="82"/>
            <x v="84"/>
            <x v="104"/>
          </reference>
          <reference field="34" count="9" selected="0">
            <x v="128"/>
            <x v="129"/>
            <x v="130"/>
            <x v="131"/>
            <x v="132"/>
            <x v="133"/>
            <x v="134"/>
            <x v="135"/>
            <x v="136"/>
          </reference>
          <reference field="35" count="9" selected="0"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63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99"/>
          </reference>
          <reference field="34" count="1" selected="0">
            <x v="137"/>
          </reference>
          <reference field="35" count="1" selected="0">
            <x v="85"/>
          </reference>
        </references>
      </pivotArea>
    </format>
    <format dxfId="62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1"/>
          </reference>
          <reference field="34" count="1" selected="0">
            <x v="139"/>
          </reference>
          <reference field="35" count="1" selected="0">
            <x v="86"/>
          </reference>
        </references>
      </pivotArea>
    </format>
    <format dxfId="61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80"/>
          </reference>
          <reference field="34" count="1" selected="0">
            <x v="138"/>
          </reference>
          <reference field="35" count="1" selected="0">
            <x v="85"/>
          </reference>
        </references>
      </pivotArea>
    </format>
    <format dxfId="60">
      <pivotArea outline="0" fieldPosition="0">
        <references count="8">
          <reference field="4294967294" count="1" selected="0">
            <x v="0"/>
          </reference>
          <reference field="5" count="1" selected="0">
            <x v="14"/>
          </reference>
          <reference field="13" count="1" selected="0">
            <x v="11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20"/>
          </reference>
          <reference field="34" count="1" selected="0">
            <x v="140"/>
          </reference>
          <reference field="35" count="1" selected="0">
            <x v="87"/>
          </reference>
        </references>
      </pivotArea>
    </format>
    <format dxfId="59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68"/>
          </reference>
          <reference field="34" count="1" selected="0">
            <x v="143"/>
          </reference>
          <reference field="35" count="1" selected="0">
            <x v="89"/>
          </reference>
        </references>
      </pivotArea>
    </format>
    <format dxfId="58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69"/>
          </reference>
          <reference field="34" count="1" selected="0">
            <x v="141"/>
          </reference>
          <reference field="35" count="1" selected="0">
            <x v="88"/>
          </reference>
        </references>
      </pivotArea>
    </format>
    <format dxfId="57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1"/>
          </reference>
          <reference field="34" count="1" selected="0">
            <x v="142"/>
          </reference>
          <reference field="35" count="1" selected="0">
            <x v="88"/>
          </reference>
        </references>
      </pivotArea>
    </format>
    <format dxfId="56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10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26"/>
          </reference>
          <reference field="34" count="1" selected="0">
            <x v="145"/>
          </reference>
          <reference field="35" count="1" selected="0">
            <x v="90"/>
          </reference>
        </references>
      </pivotArea>
    </format>
    <format dxfId="55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9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55"/>
          </reference>
          <reference field="34" count="1" selected="0">
            <x v="146"/>
          </reference>
          <reference field="35" count="1" selected="0">
            <x v="92"/>
          </reference>
        </references>
      </pivotArea>
    </format>
    <format dxfId="54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8"/>
          </reference>
          <reference field="34" count="1" selected="0">
            <x v="147"/>
          </reference>
          <reference field="35" count="1" selected="0">
            <x v="93"/>
          </reference>
        </references>
      </pivotArea>
    </format>
    <format dxfId="53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9"/>
          </reference>
          <reference field="34" count="1" selected="0">
            <x v="149"/>
          </reference>
          <reference field="35" count="1" selected="0">
            <x v="95"/>
          </reference>
        </references>
      </pivotArea>
    </format>
    <format dxfId="52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9"/>
          </reference>
          <reference field="34" count="1" selected="0">
            <x v="150"/>
          </reference>
          <reference field="35" count="1" selected="0">
            <x v="95"/>
          </reference>
        </references>
      </pivotArea>
    </format>
    <format dxfId="51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3"/>
          </reference>
          <reference field="34" count="2" selected="0">
            <x v="151"/>
            <x v="152"/>
          </reference>
          <reference field="35" count="1" selected="0">
            <x v="96"/>
          </reference>
        </references>
      </pivotArea>
    </format>
    <format dxfId="50">
      <pivotArea outline="0" fieldPosition="0">
        <references count="8">
          <reference field="4294967294" count="1" selected="0">
            <x v="0"/>
          </reference>
          <reference field="5" count="1" selected="0">
            <x v="15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5"/>
          </reference>
          <reference field="34" count="1" selected="0">
            <x v="153"/>
          </reference>
          <reference field="35" count="1" selected="0">
            <x v="97"/>
          </reference>
        </references>
      </pivotArea>
    </format>
    <format dxfId="49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98"/>
          </reference>
          <reference field="34" count="2" selected="0">
            <x v="154"/>
            <x v="155"/>
          </reference>
          <reference field="35" count="1" selected="0">
            <x v="98"/>
          </reference>
        </references>
      </pivotArea>
    </format>
    <format dxfId="48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0"/>
          </reference>
          <reference field="34" count="2" selected="0">
            <x v="156"/>
            <x v="157"/>
          </reference>
          <reference field="35" count="1" selected="0">
            <x v="99"/>
          </reference>
        </references>
      </pivotArea>
    </format>
    <format dxfId="47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9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72"/>
          </reference>
          <reference field="34" count="1" selected="0">
            <x v="158"/>
          </reference>
          <reference field="35" count="1" selected="0">
            <x v="100"/>
          </reference>
        </references>
      </pivotArea>
    </format>
    <format dxfId="46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1"/>
          </reference>
          <reference field="15" count="1" selected="0">
            <x v="0"/>
          </reference>
          <reference field="26" count="1" selected="0">
            <x v="72"/>
          </reference>
          <reference field="34" count="2" selected="0">
            <x v="159"/>
            <x v="160"/>
          </reference>
          <reference field="35" count="1" selected="0">
            <x v="101"/>
          </reference>
        </references>
      </pivotArea>
    </format>
    <format dxfId="45">
      <pivotArea outline="0" fieldPosition="0">
        <references count="8">
          <reference field="4294967294" count="1" selected="0">
            <x v="0"/>
          </reference>
          <reference field="5" count="1" selected="0">
            <x v="16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4"/>
          </reference>
          <reference field="34" count="2" selected="0">
            <x v="161"/>
            <x v="162"/>
          </reference>
          <reference field="35" count="1" selected="0">
            <x v="102"/>
          </reference>
        </references>
      </pivotArea>
    </format>
    <format dxfId="44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5"/>
          </reference>
          <reference field="34" count="1" selected="0">
            <x v="176"/>
          </reference>
          <reference field="35" count="1" selected="0">
            <x v="110"/>
          </reference>
        </references>
      </pivotArea>
    </format>
    <format dxfId="43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2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5"/>
          </reference>
          <reference field="34" count="2" selected="0">
            <x v="177"/>
            <x v="178"/>
          </reference>
          <reference field="35" count="1" selected="0">
            <x v="110"/>
          </reference>
        </references>
      </pivotArea>
    </format>
    <format dxfId="42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7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0"/>
            <x v="107"/>
          </reference>
          <reference field="34" count="2" selected="0">
            <x v="164"/>
            <x v="165"/>
          </reference>
          <reference field="35" count="1" selected="0">
            <x v="103"/>
          </reference>
        </references>
      </pivotArea>
    </format>
    <format dxfId="41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"/>
          </reference>
          <reference field="34" count="3" selected="0">
            <x v="169"/>
            <x v="170"/>
            <x v="171"/>
          </reference>
          <reference field="35" count="1" selected="0">
            <x v="106"/>
          </reference>
        </references>
      </pivotArea>
    </format>
    <format dxfId="40">
      <pivotArea outline="0" fieldPosition="0">
        <references count="8">
          <reference field="4294967294" count="1" selected="0">
            <x v="0"/>
          </reference>
          <reference field="5" count="1" selected="0">
            <x v="17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3"/>
          </reference>
          <reference field="34" count="2" selected="0">
            <x v="172"/>
            <x v="173"/>
          </reference>
          <reference field="35" count="1" selected="0">
            <x v="107"/>
          </reference>
        </references>
      </pivotArea>
    </format>
    <format dxfId="39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7"/>
          </reference>
          <reference field="34" count="1" selected="0">
            <x v="187"/>
          </reference>
          <reference field="35" count="1" selected="0">
            <x v="116"/>
          </reference>
        </references>
      </pivotArea>
    </format>
    <format dxfId="38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2" selected="0">
            <x v="3"/>
            <x v="8"/>
          </reference>
          <reference field="14" count="1" selected="0">
            <x v="1"/>
          </reference>
          <reference field="15" count="1" selected="0">
            <x v="1"/>
          </reference>
          <reference field="26" count="1" selected="0">
            <x v="17"/>
          </reference>
          <reference field="34" count="2" selected="0">
            <x v="188"/>
            <x v="189"/>
          </reference>
          <reference field="35" count="2" selected="0">
            <x v="116"/>
            <x v="117"/>
          </reference>
        </references>
      </pivotArea>
    </format>
    <format dxfId="37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184"/>
          </reference>
          <reference field="35" count="1" selected="0">
            <x v="114"/>
          </reference>
        </references>
      </pivotArea>
    </format>
    <format dxfId="36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185"/>
          </reference>
          <reference field="35" count="1" selected="0">
            <x v="114"/>
          </reference>
        </references>
      </pivotArea>
    </format>
    <format dxfId="35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7"/>
          </reference>
          <reference field="34" count="1" selected="0">
            <x v="183"/>
          </reference>
          <reference field="35" count="1" selected="0">
            <x v="114"/>
          </reference>
        </references>
      </pivotArea>
    </format>
    <format dxfId="34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1" selected="0">
            <x v="181"/>
          </reference>
          <reference field="35" count="1" selected="0">
            <x v="113"/>
          </reference>
        </references>
      </pivotArea>
    </format>
    <format dxfId="33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3"/>
          </reference>
          <reference field="34" count="1" selected="0">
            <x v="190"/>
          </reference>
          <reference field="35" count="1" selected="0">
            <x v="118"/>
          </reference>
        </references>
      </pivotArea>
    </format>
    <format dxfId="32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8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54"/>
          </reference>
          <reference field="34" count="1" selected="0">
            <x v="182"/>
          </reference>
          <reference field="35" count="1" selected="0">
            <x v="113"/>
          </reference>
        </references>
      </pivotArea>
    </format>
    <format dxfId="31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7" selected="0">
            <x v="3"/>
            <x v="15"/>
            <x v="34"/>
            <x v="61"/>
            <x v="102"/>
            <x v="110"/>
            <x v="121"/>
          </reference>
          <reference field="34" count="14" selected="0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</reference>
          <reference field="35" count="7" selected="0">
            <x v="1"/>
            <x v="2"/>
            <x v="3"/>
            <x v="4"/>
            <x v="5"/>
            <x v="6"/>
            <x v="8"/>
          </reference>
        </references>
      </pivotArea>
    </format>
    <format dxfId="30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93"/>
            <x v="94"/>
          </reference>
          <reference field="34" count="2" selected="0">
            <x v="17"/>
            <x v="18"/>
          </reference>
          <reference field="35" count="1" selected="0">
            <x v="7"/>
          </reference>
        </references>
      </pivotArea>
    </format>
    <format dxfId="29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56"/>
          </reference>
          <reference field="34" count="2" selected="0">
            <x v="15"/>
            <x v="16"/>
          </reference>
          <reference field="35" count="1" selected="0">
            <x v="8"/>
          </reference>
        </references>
      </pivotArea>
    </format>
    <format dxfId="28">
      <pivotArea outline="0" fieldPosition="0">
        <references count="8">
          <reference field="4294967294" count="1" selected="0">
            <x v="0"/>
          </reference>
          <reference field="5" count="1" selected="0">
            <x v="0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16"/>
          </reference>
          <reference field="34" count="1" selected="0">
            <x v="19"/>
          </reference>
          <reference field="35" count="1" selected="0">
            <x v="9"/>
          </reference>
        </references>
      </pivotArea>
    </format>
    <format dxfId="27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39"/>
          </reference>
          <reference field="34" count="3" selected="0">
            <x v="24"/>
            <x v="25"/>
            <x v="26"/>
          </reference>
          <reference field="35" count="1" selected="0">
            <x v="12"/>
          </reference>
        </references>
      </pivotArea>
    </format>
    <format dxfId="26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2"/>
          </reference>
          <reference field="34" count="2" selected="0">
            <x v="22"/>
            <x v="23"/>
          </reference>
          <reference field="35" count="1" selected="0">
            <x v="11"/>
          </reference>
        </references>
      </pivotArea>
    </format>
    <format dxfId="25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0" selected="0"/>
          <reference field="26" count="1" selected="0">
            <x v="97"/>
          </reference>
          <reference field="34" count="2" selected="0">
            <x v="27"/>
            <x v="28"/>
          </reference>
          <reference field="35" count="1" selected="0">
            <x v="13"/>
          </reference>
        </references>
      </pivotArea>
    </format>
    <format dxfId="24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1"/>
          </reference>
          <reference field="34" count="1" selected="0">
            <x v="29"/>
          </reference>
          <reference field="35" count="1" selected="0">
            <x v="14"/>
          </reference>
        </references>
      </pivotArea>
    </format>
    <format dxfId="23">
      <pivotArea outline="0" fieldPosition="0">
        <references count="8">
          <reference field="4294967294" count="1" selected="0">
            <x v="0"/>
          </reference>
          <reference field="5" count="1" selected="0">
            <x v="1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29"/>
            <x v="57"/>
          </reference>
          <reference field="34" count="5" selected="0">
            <x v="30"/>
            <x v="31"/>
            <x v="32"/>
            <x v="33"/>
            <x v="35"/>
          </reference>
          <reference field="35" count="1" selected="0">
            <x v="15"/>
          </reference>
        </references>
      </pivotArea>
    </format>
    <format dxfId="22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7"/>
          </reference>
          <reference field="34" count="2" selected="0">
            <x v="40"/>
            <x v="41"/>
          </reference>
          <reference field="35" count="1" selected="0">
            <x v="17"/>
          </reference>
        </references>
      </pivotArea>
    </format>
    <format dxfId="21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00"/>
          </reference>
          <reference field="34" count="2" selected="0">
            <x v="38"/>
            <x v="39"/>
          </reference>
          <reference field="35" count="1" selected="0">
            <x v="17"/>
          </reference>
        </references>
      </pivotArea>
    </format>
    <format dxfId="20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1"/>
          </reference>
          <reference field="26" count="1" selected="0">
            <x v="37"/>
          </reference>
          <reference field="34" count="2" selected="0">
            <x v="42"/>
            <x v="43"/>
          </reference>
          <reference field="35" count="1" selected="0">
            <x v="18"/>
          </reference>
        </references>
      </pivotArea>
    </format>
    <format dxfId="19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0" selected="0"/>
          <reference field="26" count="2" selected="0">
            <x v="14"/>
            <x v="100"/>
          </reference>
          <reference field="34" count="3" selected="0">
            <x v="36"/>
            <x v="37"/>
            <x v="38"/>
          </reference>
          <reference field="35" count="2" selected="0">
            <x v="16"/>
            <x v="17"/>
          </reference>
        </references>
      </pivotArea>
    </format>
    <format dxfId="18">
      <pivotArea outline="0" fieldPosition="0">
        <references count="8">
          <reference field="4294967294" count="1" selected="0">
            <x v="0"/>
          </reference>
          <reference field="5" count="1" selected="0">
            <x v="2"/>
          </reference>
          <reference field="13" count="1" selected="0">
            <x v="4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8"/>
          </reference>
          <reference field="34" count="3" selected="0">
            <x v="44"/>
            <x v="45"/>
            <x v="46"/>
          </reference>
          <reference field="35" count="1" selected="0">
            <x v="19"/>
          </reference>
        </references>
      </pivotArea>
    </format>
    <format dxfId="17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81"/>
          </reference>
          <reference field="34" count="2" selected="0">
            <x v="60"/>
            <x v="61"/>
          </reference>
          <reference field="35" count="1" selected="0">
            <x v="25"/>
          </reference>
        </references>
      </pivotArea>
    </format>
    <format dxfId="16">
      <pivotArea outline="0" fieldPosition="0">
        <references count="8">
          <reference field="4294967294" count="1" selected="0">
            <x v="0"/>
          </reference>
          <reference field="5" count="1" selected="0">
            <x v="3"/>
          </reference>
          <reference field="13" count="1" selected="0">
            <x v="5"/>
          </reference>
          <reference field="14" count="1" selected="0">
            <x v="0"/>
          </reference>
          <reference field="15" count="0" selected="0"/>
          <reference field="26" count="7" selected="0">
            <x v="5"/>
            <x v="27"/>
            <x v="42"/>
            <x v="108"/>
            <x v="109"/>
            <x v="111"/>
            <x v="116"/>
          </reference>
          <reference field="34" count="12" selected="0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  <reference field="35" count="4" selected="0">
            <x v="21"/>
            <x v="22"/>
            <x v="23"/>
            <x v="24"/>
          </reference>
        </references>
      </pivotArea>
    </format>
    <format dxfId="15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7"/>
          </reference>
          <reference field="34" count="2" selected="0">
            <x v="62"/>
            <x v="63"/>
          </reference>
          <reference field="35" count="1" selected="0">
            <x v="26"/>
          </reference>
        </references>
      </pivotArea>
    </format>
    <format dxfId="14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2" selected="0">
            <x v="19"/>
            <x v="117"/>
          </reference>
          <reference field="34" count="2" selected="0">
            <x v="67"/>
            <x v="68"/>
          </reference>
          <reference field="35" count="2" selected="0">
            <x v="28"/>
            <x v="29"/>
          </reference>
        </references>
      </pivotArea>
    </format>
    <format dxfId="13">
      <pivotArea outline="0" fieldPosition="0">
        <references count="8">
          <reference field="4294967294" count="1" selected="0">
            <x v="0"/>
          </reference>
          <reference field="5" count="1" selected="0">
            <x v="4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65"/>
          </reference>
          <reference field="34" count="2" selected="0">
            <x v="69"/>
            <x v="70"/>
          </reference>
          <reference field="35" count="1" selected="0">
            <x v="30"/>
          </reference>
        </references>
      </pivotArea>
    </format>
    <format dxfId="12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0" selected="0"/>
          <reference field="26" count="7" selected="0">
            <x v="7"/>
            <x v="8"/>
            <x v="11"/>
            <x v="21"/>
            <x v="58"/>
            <x v="63"/>
            <x v="79"/>
          </reference>
          <reference field="34" count="8" selected="0">
            <x v="89"/>
            <x v="90"/>
            <x v="92"/>
            <x v="93"/>
            <x v="94"/>
            <x v="95"/>
            <x v="97"/>
            <x v="99"/>
          </reference>
          <reference field="35" count="7" selected="0">
            <x v="44"/>
            <x v="45"/>
            <x v="47"/>
            <x v="48"/>
            <x v="49"/>
            <x v="50"/>
            <x v="51"/>
          </reference>
        </references>
      </pivotArea>
    </format>
    <format dxfId="11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7"/>
          </reference>
          <reference field="14" count="1" selected="0">
            <x v="2"/>
          </reference>
          <reference field="15" count="1" selected="0">
            <x v="0"/>
          </reference>
          <reference field="26" count="1" selected="0">
            <x v="114"/>
          </reference>
          <reference field="34" count="1" selected="0">
            <x v="107"/>
          </reference>
          <reference field="35" count="1" selected="0">
            <x v="46"/>
          </reference>
        </references>
      </pivotArea>
    </format>
    <format dxfId="10">
      <pivotArea outline="0" fieldPosition="0">
        <references count="8">
          <reference field="4294967294" count="1" selected="0">
            <x v="0"/>
          </reference>
          <reference field="5" count="1" selected="0">
            <x v="7"/>
          </reference>
          <reference field="13" count="4" selected="0">
            <x v="0"/>
            <x v="5"/>
            <x v="7"/>
            <x v="9"/>
          </reference>
          <reference field="14" count="2" selected="0">
            <x v="0"/>
            <x v="2"/>
          </reference>
          <reference field="15" count="0" selected="0"/>
          <reference field="26" count="8" selected="0">
            <x v="4"/>
            <x v="46"/>
            <x v="70"/>
            <x v="88"/>
            <x v="96"/>
            <x v="105"/>
            <x v="118"/>
            <x v="119"/>
          </reference>
          <reference field="34" count="11" selected="0">
            <x v="76"/>
            <x v="77"/>
            <x v="78"/>
            <x v="79"/>
            <x v="80"/>
            <x v="81"/>
            <x v="82"/>
            <x v="83"/>
            <x v="84"/>
            <x v="85"/>
            <x v="87"/>
          </reference>
          <reference field="35" count="9" selected="0"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9">
      <pivotArea outline="0" fieldPosition="0">
        <references count="8">
          <reference field="4294967294" count="1" selected="0">
            <x v="0"/>
          </reference>
          <reference field="5" count="1" selected="0">
            <x v="5"/>
          </reference>
          <reference field="13" count="1" selected="0">
            <x v="5"/>
          </reference>
          <reference field="14" count="1" selected="0">
            <x v="0"/>
          </reference>
          <reference field="15" count="0" selected="0"/>
          <reference field="26" count="3" selected="0">
            <x v="6"/>
            <x v="28"/>
            <x v="38"/>
          </reference>
          <reference field="34" count="3" selected="0">
            <x v="71"/>
            <x v="72"/>
            <x v="73"/>
          </reference>
          <reference field="35" count="2" selected="0">
            <x v="31"/>
            <x v="32"/>
          </reference>
        </references>
      </pivotArea>
    </format>
    <format dxfId="8">
      <pivotArea outline="0" fieldPosition="0">
        <references count="8">
          <reference field="4294967294" count="1" selected="0">
            <x v="0"/>
          </reference>
          <reference field="5" count="1" selected="0">
            <x v="6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75"/>
          </reference>
          <reference field="34" count="1" selected="0">
            <x v="75"/>
          </reference>
          <reference field="35" count="1" selected="0">
            <x v="33"/>
          </reference>
        </references>
      </pivotArea>
    </format>
    <format dxfId="7">
      <pivotArea outline="0" fieldPosition="0">
        <references count="8">
          <reference field="4294967294" count="1" selected="0">
            <x v="0"/>
          </reference>
          <reference field="5" count="1" selected="0">
            <x v="8"/>
          </reference>
          <reference field="13" count="1" selected="0">
            <x v="5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46"/>
          </reference>
          <reference field="34" count="1" selected="0">
            <x v="88"/>
          </reference>
          <reference field="35" count="1" selected="0">
            <x v="43"/>
          </reference>
        </references>
      </pivotArea>
    </format>
    <format dxfId="6">
      <pivotArea outline="0" fieldPosition="0">
        <references count="8">
          <reference field="4294967294" count="1" selected="0">
            <x v="0"/>
          </reference>
          <reference field="5" count="1" selected="0">
            <x v="18"/>
          </reference>
          <reference field="13" count="1" selected="0">
            <x v="1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33"/>
          </reference>
          <reference field="34" count="1" selected="0">
            <x v="192"/>
          </reference>
          <reference field="35" count="1" selected="0">
            <x v="118"/>
          </reference>
        </references>
      </pivotArea>
    </format>
    <format dxfId="5">
      <pivotArea outline="0" fieldPosition="0">
        <references count="8">
          <reference field="4294967294" count="1" selected="0">
            <x v="0"/>
          </reference>
          <reference field="5" count="1" selected="0">
            <x v="19"/>
          </reference>
          <reference field="13" count="2" selected="0">
            <x v="5"/>
            <x v="9"/>
          </reference>
          <reference field="14" count="1" selected="0">
            <x v="0"/>
          </reference>
          <reference field="15" count="1" selected="0">
            <x v="0"/>
          </reference>
          <reference field="26" count="1" selected="0">
            <x v="115"/>
          </reference>
          <reference field="34" count="2" selected="0">
            <x v="194"/>
            <x v="195"/>
          </reference>
          <reference field="35" count="1" selected="0">
            <x v="119"/>
          </reference>
        </references>
      </pivotArea>
    </format>
    <format dxfId="4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34" count="2">
            <x v="191"/>
            <x v="193"/>
          </reference>
        </references>
      </pivotArea>
    </format>
    <format dxfId="3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1"/>
          </reference>
          <reference field="14" count="1" selected="0">
            <x v="0"/>
          </reference>
          <reference field="34" count="1">
            <x v="192"/>
          </reference>
        </references>
      </pivotArea>
    </format>
    <format dxfId="2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0"/>
          </reference>
          <reference field="14" count="1" selected="0">
            <x v="0"/>
          </reference>
          <reference field="26" count="1">
            <x v="33"/>
          </reference>
          <reference field="34" count="1" selected="0">
            <x v="191"/>
          </reference>
        </references>
      </pivotArea>
    </format>
    <format dxfId="1">
      <pivotArea dataOnly="0" labelOnly="1" outline="0" fieldPosition="0">
        <references count="4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34" count="1">
            <x v="190"/>
          </reference>
        </references>
      </pivotArea>
    </format>
    <format dxfId="0">
      <pivotArea dataOnly="0" labelOnly="1" outline="0" fieldPosition="0">
        <references count="5">
          <reference field="5" count="1" selected="0">
            <x v="18"/>
          </reference>
          <reference field="13" count="1" selected="0">
            <x v="9"/>
          </reference>
          <reference field="14" count="1" selected="0">
            <x v="0"/>
          </reference>
          <reference field="26" count="1">
            <x v="33"/>
          </reference>
          <reference field="34" count="1" selected="0">
            <x v="190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ACFF44-91DC-412E-B7B1-DA69DD5083EB}" name="Table1" displayName="Table1" ref="A1:AO2" totalsRowShown="0">
  <tableColumns count="41">
    <tableColumn id="1" xr3:uid="{313C833D-18FE-4858-A1C6-7241C59008EF}" name="id"/>
    <tableColumn id="2" xr3:uid="{A6E2D2A1-9D2D-437C-B540-6385FCD7B270}" name="BurialRightID"/>
    <tableColumn id="3" xr3:uid="{21AD2814-8F2C-487B-8045-27EFC8BD5604}" name="Date" dataDxfId="103"/>
    <tableColumn id="4" xr3:uid="{928B6630-EE1B-4A64-8266-F0057AB8D749}" name="MM"/>
    <tableColumn id="5" xr3:uid="{31486F37-795E-43D9-A7C8-F5424C191E63}" name="DD"/>
    <tableColumn id="6" xr3:uid="{F8EF5C28-403F-4E0E-B4B0-E5B76F1F2A42}" name="YYYY"/>
    <tableColumn id="7" xr3:uid="{6886536B-B44A-47EF-8173-DA7D86116199}" name="Fname"/>
    <tableColumn id="8" xr3:uid="{488D36C0-0AEB-4E52-AAB3-79CAEC22AFE7}" name="Lname"/>
    <tableColumn id="9" xr3:uid="{728ECCE7-9FE8-49BC-9A22-A2CAAE79FBB5}" name="Section"/>
    <tableColumn id="10" xr3:uid="{831D1BDD-F543-4E50-BC81-C74B98EFDAC8}" name="Column"/>
    <tableColumn id="11" xr3:uid="{147D426F-2A23-4699-B3C8-42018DF6AB57}" name="Row"/>
    <tableColumn id="12" xr3:uid="{2F7DBF6E-5D15-4A5E-A864-3387F54ADBA1}" name="Position"/>
    <tableColumn id="13" xr3:uid="{94A10433-2018-4C0F-999F-C0EE58507D48}" name="Amt"/>
    <tableColumn id="14" xr3:uid="{DC026DFC-234A-40C1-AFF1-67DA5313DAE0}" name="Price."/>
    <tableColumn id="15" xr3:uid="{F33C7DFE-4E58-47CC-885E-D6187C3E0CCA}" name="PriceFLAG"/>
    <tableColumn id="16" xr3:uid="{950F9A6D-3CCF-4918-AA56-3647ADDF2AA2}" name="NoteFLAG"/>
    <tableColumn id="17" xr3:uid="{44FA0DB3-C80A-4467-913F-73FDBF2FB307}" name="Note"/>
    <tableColumn id="18" xr3:uid="{EC72855A-A70F-40CE-A667-A0AF8C8FD599}" name="CertBook"/>
    <tableColumn id="19" xr3:uid="{4CBF5321-8D96-40E8-B88C-75E30959F99F}" name="SalesLetter"/>
    <tableColumn id="20" xr3:uid="{EDB069B8-C1E4-4F03-A803-A0F0EC9126B2}" name="Contact"/>
    <tableColumn id="21" xr3:uid="{501F66A4-EF05-44E7-8974-D8B457FFE125}" name="Map"/>
    <tableColumn id="22" xr3:uid="{A2DF4781-9AFB-474D-AF95-E25389C76F6E}" name="Database"/>
    <tableColumn id="23" xr3:uid="{3C04E1B4-8AC7-4668-8665-E25A0B9EF9AA}" name="Bank"/>
    <tableColumn id="24" xr3:uid="{09E2A2DB-7B81-4113-A9CB-5EFD88070CE7}" name="QBO"/>
    <tableColumn id="25" xr3:uid="{30318C4A-B18B-4423-AA09-8F5085925967}" name="Inter?"/>
    <tableColumn id="26" xr3:uid="{A0903256-915E-4B12-A5B6-3C89ADDBB146}" name="ID-L-C-M-D-B-Q-I"/>
    <tableColumn id="27" xr3:uid="{C6953FE6-FB5F-45A0-B8A0-E75066050C3A}" name="NAME."/>
    <tableColumn id="28" xr3:uid="{81940E10-6D96-4F12-A516-811C7B624FBB}" name="St#"/>
    <tableColumn id="29" xr3:uid="{BAE5834F-6381-4B01-83EC-4DED830FC0C8}" name="Street"/>
    <tableColumn id="30" xr3:uid="{D67C6086-FBA2-4FBE-A8B3-1CC554C65F7F}" name="Unit"/>
    <tableColumn id="31" xr3:uid="{26E6BF64-C266-4268-A782-C72FA201CA98}" name="STREET."/>
    <tableColumn id="32" xr3:uid="{8E332258-42C4-44BE-B35A-FBB9EE0F5A99}" name="City"/>
    <tableColumn id="33" xr3:uid="{B4762217-DC09-454F-8842-4738DA6CE207}" name="State"/>
    <tableColumn id="34" xr3:uid="{570E95E0-DE45-4D9C-8B41-3C7EE2E3D173}" name="Zip"/>
    <tableColumn id="35" xr3:uid="{59A7DCB9-1A3B-4BAB-8CBA-945BE812D192}" name="BRID-Location"/>
    <tableColumn id="36" xr3:uid="{E88F9165-DD28-40B8-80A5-52F0A802AC00}" name="YYYY.MM.DD"/>
    <tableColumn id="37" xr3:uid="{4B273172-55D5-4750-9CB1-5C6455A22ABD}" name="MM."/>
    <tableColumn id="38" xr3:uid="{46228CA2-F8A0-43D2-B303-58FC058F6A26}" name="DD."/>
    <tableColumn id="39" xr3:uid="{36935EA9-C243-4FFC-A334-B0FACA5C55E6}" name="QQ"/>
    <tableColumn id="40" xr3:uid="{160D0477-5F39-4413-9E57-B6D151B01C02}" name="YY-QQ"/>
    <tableColumn id="41" xr3:uid="{618DC970-AD6A-4E40-B54D-9871120488E8}" name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A4AE-CAA9-41A2-BC9B-506D1A845CD8}">
  <sheetPr>
    <tabColor theme="9" tint="0.79998168889431442"/>
    <pageSetUpPr fitToPage="1"/>
  </sheetPr>
  <dimension ref="A3:R426"/>
  <sheetViews>
    <sheetView showGridLines="0" topLeftCell="A12" zoomScale="90" zoomScaleNormal="90" workbookViewId="0">
      <selection activeCell="N14" sqref="N14"/>
    </sheetView>
  </sheetViews>
  <sheetFormatPr defaultRowHeight="12.9" x14ac:dyDescent="0.35"/>
  <cols>
    <col min="1" max="1" width="8.9140625" style="1"/>
    <col min="2" max="2" width="11.33203125" bestFit="1" customWidth="1"/>
    <col min="3" max="3" width="10.08203125" style="2" bestFit="1" customWidth="1"/>
    <col min="4" max="4" width="27.6640625" bestFit="1" customWidth="1"/>
    <col min="5" max="5" width="25.58203125" customWidth="1"/>
    <col min="6" max="6" width="11.33203125" style="2" bestFit="1" customWidth="1"/>
    <col min="7" max="7" width="14" style="2" bestFit="1" customWidth="1"/>
    <col min="8" max="8" width="9.9140625" bestFit="1" customWidth="1"/>
    <col min="9" max="9" width="11.33203125" bestFit="1" customWidth="1"/>
    <col min="10" max="10" width="10.9140625" bestFit="1" customWidth="1"/>
    <col min="11" max="11" width="15.25" customWidth="1"/>
    <col min="12" max="12" width="14.5" customWidth="1"/>
    <col min="13" max="13" width="14.4140625" bestFit="1" customWidth="1"/>
  </cols>
  <sheetData>
    <row r="3" spans="1:12" x14ac:dyDescent="0.35">
      <c r="B3" s="1"/>
      <c r="C3" s="1"/>
      <c r="D3" s="1"/>
      <c r="E3" s="1"/>
      <c r="F3" s="1"/>
      <c r="G3" s="1"/>
      <c r="H3" s="24" t="s">
        <v>0</v>
      </c>
      <c r="I3" s="2"/>
    </row>
    <row r="4" spans="1:12" x14ac:dyDescent="0.35">
      <c r="A4" s="25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t="s">
        <v>8</v>
      </c>
      <c r="I4" s="2" t="s">
        <v>9</v>
      </c>
    </row>
    <row r="5" spans="1:12" x14ac:dyDescent="0.35">
      <c r="A5" s="1">
        <v>2003</v>
      </c>
      <c r="B5" s="2" t="s">
        <v>10</v>
      </c>
      <c r="C5" s="3">
        <v>750</v>
      </c>
      <c r="D5" s="16" t="s">
        <v>567</v>
      </c>
      <c r="E5" s="16" t="s">
        <v>12</v>
      </c>
      <c r="F5" s="16" t="s">
        <v>13</v>
      </c>
      <c r="G5" s="16" t="s">
        <v>14</v>
      </c>
      <c r="H5" s="7">
        <v>750</v>
      </c>
      <c r="I5" s="23">
        <v>1</v>
      </c>
      <c r="J5" s="16" t="s">
        <v>536</v>
      </c>
      <c r="K5" s="16"/>
      <c r="L5" s="16" t="s">
        <v>556</v>
      </c>
    </row>
    <row r="6" spans="1:12" x14ac:dyDescent="0.35">
      <c r="B6" s="2"/>
      <c r="D6" s="16" t="s">
        <v>15</v>
      </c>
      <c r="E6" s="16" t="s">
        <v>558</v>
      </c>
      <c r="F6" s="16" t="s">
        <v>13</v>
      </c>
      <c r="G6" s="16" t="s">
        <v>17</v>
      </c>
      <c r="H6" s="7">
        <v>750</v>
      </c>
      <c r="I6" s="23">
        <v>1</v>
      </c>
      <c r="J6" s="16" t="s">
        <v>536</v>
      </c>
      <c r="K6" s="16" t="s">
        <v>558</v>
      </c>
      <c r="L6" s="16" t="s">
        <v>556</v>
      </c>
    </row>
    <row r="7" spans="1:12" x14ac:dyDescent="0.35">
      <c r="B7" s="2"/>
      <c r="D7" s="16" t="s">
        <v>18</v>
      </c>
      <c r="E7" s="16" t="s">
        <v>558</v>
      </c>
      <c r="F7" s="16" t="s">
        <v>13</v>
      </c>
      <c r="G7" s="16" t="s">
        <v>17</v>
      </c>
      <c r="H7" s="7">
        <v>750</v>
      </c>
      <c r="I7" s="23">
        <v>1</v>
      </c>
      <c r="J7" s="16" t="s">
        <v>536</v>
      </c>
      <c r="K7" s="16" t="s">
        <v>558</v>
      </c>
      <c r="L7" s="16" t="s">
        <v>556</v>
      </c>
    </row>
    <row r="8" spans="1:12" x14ac:dyDescent="0.35">
      <c r="B8" s="2"/>
      <c r="D8" s="16" t="s">
        <v>19</v>
      </c>
      <c r="E8" s="16" t="s">
        <v>20</v>
      </c>
      <c r="F8" s="16" t="s">
        <v>13</v>
      </c>
      <c r="G8" s="16" t="s">
        <v>21</v>
      </c>
      <c r="H8" s="7">
        <v>750</v>
      </c>
      <c r="I8" s="23">
        <v>1</v>
      </c>
      <c r="J8" s="16" t="s">
        <v>536</v>
      </c>
      <c r="K8" s="16"/>
      <c r="L8" s="16" t="s">
        <v>556</v>
      </c>
    </row>
    <row r="9" spans="1:12" x14ac:dyDescent="0.35">
      <c r="B9" s="2"/>
      <c r="D9" s="16" t="s">
        <v>22</v>
      </c>
      <c r="E9" s="16" t="s">
        <v>20</v>
      </c>
      <c r="F9" s="16" t="s">
        <v>13</v>
      </c>
      <c r="G9" s="16" t="s">
        <v>21</v>
      </c>
      <c r="H9" s="7">
        <v>750</v>
      </c>
      <c r="I9" s="23">
        <v>1</v>
      </c>
      <c r="J9" s="16" t="s">
        <v>536</v>
      </c>
      <c r="K9" s="16"/>
      <c r="L9" s="16" t="s">
        <v>556</v>
      </c>
    </row>
    <row r="10" spans="1:12" x14ac:dyDescent="0.35">
      <c r="B10" s="2"/>
      <c r="D10" s="16" t="s">
        <v>23</v>
      </c>
      <c r="E10" s="16" t="s">
        <v>20</v>
      </c>
      <c r="F10" s="16" t="s">
        <v>13</v>
      </c>
      <c r="G10" s="16" t="s">
        <v>21</v>
      </c>
      <c r="H10" s="7">
        <v>750</v>
      </c>
      <c r="I10" s="23">
        <v>1</v>
      </c>
      <c r="J10" s="16" t="s">
        <v>536</v>
      </c>
      <c r="K10" s="16"/>
      <c r="L10" s="16" t="s">
        <v>556</v>
      </c>
    </row>
    <row r="11" spans="1:12" x14ac:dyDescent="0.35">
      <c r="B11" s="2"/>
      <c r="D11" s="16" t="s">
        <v>24</v>
      </c>
      <c r="E11" s="16" t="s">
        <v>20</v>
      </c>
      <c r="F11" s="16" t="s">
        <v>13</v>
      </c>
      <c r="G11" s="16" t="s">
        <v>21</v>
      </c>
      <c r="H11" s="7">
        <v>750</v>
      </c>
      <c r="I11" s="23">
        <v>1</v>
      </c>
      <c r="J11" s="16" t="s">
        <v>536</v>
      </c>
      <c r="K11" s="16"/>
      <c r="L11" s="16" t="s">
        <v>556</v>
      </c>
    </row>
    <row r="12" spans="1:12" x14ac:dyDescent="0.35">
      <c r="B12" s="2"/>
      <c r="D12" s="16" t="s">
        <v>25</v>
      </c>
      <c r="E12" s="16" t="s">
        <v>26</v>
      </c>
      <c r="F12" s="16" t="s">
        <v>13</v>
      </c>
      <c r="G12" s="16" t="s">
        <v>27</v>
      </c>
      <c r="H12" s="7">
        <v>750</v>
      </c>
      <c r="I12" s="23">
        <v>1</v>
      </c>
      <c r="J12" s="16" t="s">
        <v>536</v>
      </c>
      <c r="K12" s="16" t="s">
        <v>557</v>
      </c>
      <c r="L12" s="16" t="s">
        <v>556</v>
      </c>
    </row>
    <row r="13" spans="1:12" x14ac:dyDescent="0.35">
      <c r="B13" s="2"/>
      <c r="D13" s="16" t="s">
        <v>28</v>
      </c>
      <c r="E13" s="16" t="s">
        <v>26</v>
      </c>
      <c r="F13" s="16" t="s">
        <v>13</v>
      </c>
      <c r="G13" s="16" t="s">
        <v>27</v>
      </c>
      <c r="H13" s="7">
        <v>750</v>
      </c>
      <c r="I13" s="23">
        <v>1</v>
      </c>
      <c r="J13" s="16" t="s">
        <v>536</v>
      </c>
      <c r="K13" s="16" t="s">
        <v>557</v>
      </c>
      <c r="L13" s="16" t="s">
        <v>556</v>
      </c>
    </row>
    <row r="14" spans="1:12" x14ac:dyDescent="0.35">
      <c r="B14" s="2"/>
      <c r="D14" s="16" t="s">
        <v>29</v>
      </c>
      <c r="E14" s="16" t="s">
        <v>30</v>
      </c>
      <c r="F14" s="16" t="s">
        <v>13</v>
      </c>
      <c r="G14" s="16" t="s">
        <v>31</v>
      </c>
      <c r="H14" s="7">
        <v>750</v>
      </c>
      <c r="I14" s="23">
        <v>1</v>
      </c>
      <c r="J14" s="16" t="s">
        <v>536</v>
      </c>
      <c r="L14" s="16" t="s">
        <v>556</v>
      </c>
    </row>
    <row r="15" spans="1:12" x14ac:dyDescent="0.35">
      <c r="B15" s="2"/>
      <c r="D15" s="16" t="s">
        <v>32</v>
      </c>
      <c r="E15" s="16" t="s">
        <v>555</v>
      </c>
      <c r="F15" s="16" t="s">
        <v>13</v>
      </c>
      <c r="G15" s="16" t="s">
        <v>34</v>
      </c>
      <c r="H15" s="7">
        <v>750</v>
      </c>
      <c r="I15" s="23">
        <v>1</v>
      </c>
      <c r="J15" s="16" t="s">
        <v>536</v>
      </c>
      <c r="K15" s="16" t="s">
        <v>555</v>
      </c>
      <c r="L15" s="16" t="s">
        <v>556</v>
      </c>
    </row>
    <row r="16" spans="1:12" x14ac:dyDescent="0.35">
      <c r="B16" s="2"/>
      <c r="D16" s="16" t="s">
        <v>35</v>
      </c>
      <c r="E16" s="16" t="s">
        <v>555</v>
      </c>
      <c r="F16" s="16" t="s">
        <v>13</v>
      </c>
      <c r="G16" s="16" t="s">
        <v>34</v>
      </c>
      <c r="H16" s="7">
        <v>750</v>
      </c>
      <c r="I16" s="23">
        <v>1</v>
      </c>
      <c r="J16" s="16" t="s">
        <v>536</v>
      </c>
      <c r="K16" s="16" t="s">
        <v>555</v>
      </c>
      <c r="L16" s="16" t="s">
        <v>556</v>
      </c>
    </row>
    <row r="17" spans="1:12" x14ac:dyDescent="0.35">
      <c r="B17" s="2"/>
      <c r="D17" s="16" t="s">
        <v>36</v>
      </c>
      <c r="E17" s="16" t="s">
        <v>37</v>
      </c>
      <c r="F17" s="16" t="s">
        <v>13</v>
      </c>
      <c r="G17" s="16" t="s">
        <v>38</v>
      </c>
      <c r="H17" s="7">
        <v>750</v>
      </c>
      <c r="I17" s="23">
        <v>1</v>
      </c>
      <c r="J17" s="16" t="s">
        <v>536</v>
      </c>
      <c r="K17" s="16"/>
      <c r="L17" s="16" t="s">
        <v>556</v>
      </c>
    </row>
    <row r="18" spans="1:12" x14ac:dyDescent="0.35">
      <c r="B18" s="2"/>
      <c r="D18" s="16" t="s">
        <v>39</v>
      </c>
      <c r="E18" s="16" t="s">
        <v>37</v>
      </c>
      <c r="F18" s="16" t="s">
        <v>13</v>
      </c>
      <c r="G18" s="16" t="s">
        <v>38</v>
      </c>
      <c r="H18" s="7">
        <v>750</v>
      </c>
      <c r="I18" s="23">
        <v>1</v>
      </c>
      <c r="J18" s="16" t="s">
        <v>536</v>
      </c>
      <c r="K18" s="16"/>
      <c r="L18" s="16" t="s">
        <v>556</v>
      </c>
    </row>
    <row r="19" spans="1:12" x14ac:dyDescent="0.35">
      <c r="B19" s="2"/>
      <c r="D19" s="17" t="s">
        <v>40</v>
      </c>
      <c r="E19" s="17" t="s">
        <v>41</v>
      </c>
      <c r="F19" s="17" t="s">
        <v>13</v>
      </c>
      <c r="G19" s="17" t="s">
        <v>38</v>
      </c>
      <c r="H19" s="18">
        <v>750</v>
      </c>
      <c r="I19" s="5">
        <v>1</v>
      </c>
    </row>
    <row r="20" spans="1:12" x14ac:dyDescent="0.35">
      <c r="B20" s="2"/>
      <c r="D20" s="17" t="s">
        <v>42</v>
      </c>
      <c r="E20" s="17" t="s">
        <v>41</v>
      </c>
      <c r="F20" s="17" t="s">
        <v>13</v>
      </c>
      <c r="G20" s="17" t="s">
        <v>38</v>
      </c>
      <c r="H20" s="18">
        <v>750</v>
      </c>
      <c r="I20" s="5">
        <v>1</v>
      </c>
    </row>
    <row r="21" spans="1:12" x14ac:dyDescent="0.35">
      <c r="B21" s="2"/>
      <c r="D21" s="17" t="s">
        <v>43</v>
      </c>
      <c r="E21" s="17" t="s">
        <v>44</v>
      </c>
      <c r="F21" s="17" t="s">
        <v>13</v>
      </c>
      <c r="G21" s="17" t="s">
        <v>45</v>
      </c>
      <c r="H21" s="18">
        <v>750</v>
      </c>
      <c r="I21" s="5">
        <v>1</v>
      </c>
    </row>
    <row r="22" spans="1:12" x14ac:dyDescent="0.35">
      <c r="B22" s="2"/>
      <c r="D22" s="17" t="s">
        <v>46</v>
      </c>
      <c r="E22" s="17" t="s">
        <v>47</v>
      </c>
      <c r="F22" s="17" t="s">
        <v>13</v>
      </c>
      <c r="G22" s="17" t="s">
        <v>45</v>
      </c>
      <c r="H22" s="18">
        <v>750</v>
      </c>
      <c r="I22" s="5">
        <v>1</v>
      </c>
    </row>
    <row r="23" spans="1:12" x14ac:dyDescent="0.35">
      <c r="B23" s="2"/>
      <c r="D23" s="17" t="s">
        <v>48</v>
      </c>
      <c r="E23" s="17" t="s">
        <v>49</v>
      </c>
      <c r="F23" s="17" t="s">
        <v>50</v>
      </c>
      <c r="G23" s="17" t="s">
        <v>51</v>
      </c>
      <c r="H23" s="18">
        <v>750</v>
      </c>
      <c r="I23" s="5">
        <v>1</v>
      </c>
    </row>
    <row r="24" spans="1:12" x14ac:dyDescent="0.35">
      <c r="A24" t="s">
        <v>52</v>
      </c>
      <c r="C24"/>
      <c r="F24"/>
      <c r="G24"/>
      <c r="H24" s="4">
        <v>14250</v>
      </c>
      <c r="I24" s="5">
        <v>19</v>
      </c>
      <c r="J24" s="13">
        <v>3750</v>
      </c>
      <c r="K24" t="s">
        <v>528</v>
      </c>
      <c r="L24" s="10">
        <f>SUM(J24-GETPIVOTDATA("Sum of Amt",$A$3,"YYYY",2003))</f>
        <v>-10500</v>
      </c>
    </row>
    <row r="25" spans="1:12" x14ac:dyDescent="0.35">
      <c r="A25" s="1">
        <v>2004</v>
      </c>
      <c r="B25" s="2" t="s">
        <v>10</v>
      </c>
      <c r="C25" s="3">
        <v>750</v>
      </c>
      <c r="D25" s="17" t="s">
        <v>564</v>
      </c>
      <c r="E25" s="17" t="s">
        <v>54</v>
      </c>
      <c r="F25" s="17" t="s">
        <v>13</v>
      </c>
      <c r="G25" s="17" t="s">
        <v>55</v>
      </c>
      <c r="H25" s="18">
        <v>750</v>
      </c>
      <c r="I25" s="5">
        <v>1</v>
      </c>
      <c r="J25" t="s">
        <v>529</v>
      </c>
    </row>
    <row r="26" spans="1:12" x14ac:dyDescent="0.35">
      <c r="B26" s="2"/>
      <c r="D26" s="17" t="s">
        <v>56</v>
      </c>
      <c r="E26" s="17" t="s">
        <v>54</v>
      </c>
      <c r="F26" s="17" t="s">
        <v>13</v>
      </c>
      <c r="G26" s="17" t="s">
        <v>55</v>
      </c>
      <c r="H26" s="18">
        <v>750</v>
      </c>
      <c r="I26" s="5">
        <v>1</v>
      </c>
      <c r="J26" t="s">
        <v>529</v>
      </c>
    </row>
    <row r="27" spans="1:12" x14ac:dyDescent="0.35">
      <c r="B27" s="2"/>
      <c r="D27" s="17" t="s">
        <v>57</v>
      </c>
      <c r="E27" s="17" t="s">
        <v>58</v>
      </c>
      <c r="F27" s="17" t="s">
        <v>13</v>
      </c>
      <c r="G27" s="17" t="s">
        <v>59</v>
      </c>
      <c r="H27" s="18">
        <v>750</v>
      </c>
      <c r="I27" s="5">
        <v>1</v>
      </c>
    </row>
    <row r="28" spans="1:12" x14ac:dyDescent="0.35">
      <c r="B28" s="2"/>
      <c r="D28" s="17" t="s">
        <v>60</v>
      </c>
      <c r="E28" s="17" t="s">
        <v>58</v>
      </c>
      <c r="F28" s="17" t="s">
        <v>13</v>
      </c>
      <c r="G28" s="17" t="s">
        <v>59</v>
      </c>
      <c r="H28" s="18">
        <v>750</v>
      </c>
      <c r="I28" s="5">
        <v>1</v>
      </c>
    </row>
    <row r="29" spans="1:12" x14ac:dyDescent="0.35">
      <c r="B29" s="2"/>
      <c r="D29" s="17" t="s">
        <v>61</v>
      </c>
      <c r="E29" s="17" t="s">
        <v>569</v>
      </c>
      <c r="F29" s="17" t="s">
        <v>50</v>
      </c>
      <c r="G29" s="17" t="s">
        <v>63</v>
      </c>
      <c r="H29" s="18">
        <v>750</v>
      </c>
      <c r="I29" s="5">
        <v>1</v>
      </c>
    </row>
    <row r="30" spans="1:12" x14ac:dyDescent="0.35">
      <c r="B30" s="2"/>
      <c r="D30" s="17" t="s">
        <v>64</v>
      </c>
      <c r="E30" s="17" t="s">
        <v>569</v>
      </c>
      <c r="F30" s="17" t="s">
        <v>50</v>
      </c>
      <c r="G30" s="17" t="s">
        <v>63</v>
      </c>
      <c r="H30" s="18">
        <v>750</v>
      </c>
      <c r="I30" s="5">
        <v>1</v>
      </c>
    </row>
    <row r="31" spans="1:12" x14ac:dyDescent="0.35">
      <c r="B31" s="2"/>
      <c r="D31" s="17" t="s">
        <v>65</v>
      </c>
      <c r="E31" s="17" t="s">
        <v>569</v>
      </c>
      <c r="F31" s="17" t="s">
        <v>50</v>
      </c>
      <c r="G31" s="17" t="s">
        <v>63</v>
      </c>
      <c r="H31" s="18">
        <v>750</v>
      </c>
      <c r="I31" s="5">
        <v>1</v>
      </c>
    </row>
    <row r="32" spans="1:12" x14ac:dyDescent="0.35">
      <c r="B32" s="2"/>
      <c r="D32" s="17" t="s">
        <v>66</v>
      </c>
      <c r="E32" s="17" t="s">
        <v>67</v>
      </c>
      <c r="F32" s="17" t="s">
        <v>13</v>
      </c>
      <c r="G32" s="17" t="s">
        <v>68</v>
      </c>
      <c r="H32" s="18">
        <v>750</v>
      </c>
      <c r="I32" s="5">
        <v>1</v>
      </c>
    </row>
    <row r="33" spans="1:12" x14ac:dyDescent="0.35">
      <c r="B33" s="2"/>
      <c r="D33" s="17" t="s">
        <v>69</v>
      </c>
      <c r="E33" s="17" t="s">
        <v>67</v>
      </c>
      <c r="F33" s="17" t="s">
        <v>50</v>
      </c>
      <c r="G33" s="17" t="s">
        <v>68</v>
      </c>
      <c r="H33" s="18">
        <v>750</v>
      </c>
      <c r="I33" s="5">
        <v>1</v>
      </c>
    </row>
    <row r="34" spans="1:12" x14ac:dyDescent="0.35">
      <c r="B34" s="2"/>
      <c r="D34" s="17" t="s">
        <v>70</v>
      </c>
      <c r="E34" s="17" t="s">
        <v>71</v>
      </c>
      <c r="F34" s="17" t="s">
        <v>13</v>
      </c>
      <c r="G34" s="17" t="s">
        <v>72</v>
      </c>
      <c r="H34" s="18">
        <v>750</v>
      </c>
      <c r="I34" s="5">
        <v>1</v>
      </c>
    </row>
    <row r="35" spans="1:12" x14ac:dyDescent="0.35">
      <c r="B35" s="2"/>
      <c r="D35" s="17" t="s">
        <v>73</v>
      </c>
      <c r="E35" s="17" t="s">
        <v>74</v>
      </c>
      <c r="F35" s="17" t="s">
        <v>13</v>
      </c>
      <c r="G35" s="17" t="s">
        <v>75</v>
      </c>
      <c r="H35" s="18">
        <v>750</v>
      </c>
      <c r="I35" s="5">
        <v>1</v>
      </c>
    </row>
    <row r="36" spans="1:12" x14ac:dyDescent="0.35">
      <c r="B36" s="2"/>
      <c r="D36" s="17" t="s">
        <v>76</v>
      </c>
      <c r="E36" s="17" t="s">
        <v>74</v>
      </c>
      <c r="F36" s="17" t="s">
        <v>13</v>
      </c>
      <c r="G36" s="17" t="s">
        <v>75</v>
      </c>
      <c r="H36" s="18">
        <v>750</v>
      </c>
      <c r="I36" s="5">
        <v>1</v>
      </c>
    </row>
    <row r="37" spans="1:12" x14ac:dyDescent="0.35">
      <c r="B37" s="2"/>
      <c r="D37" s="17" t="s">
        <v>77</v>
      </c>
      <c r="E37" s="17" t="s">
        <v>74</v>
      </c>
      <c r="F37" s="17" t="s">
        <v>13</v>
      </c>
      <c r="G37" s="17" t="s">
        <v>75</v>
      </c>
      <c r="H37" s="18">
        <v>750</v>
      </c>
      <c r="I37" s="5">
        <v>1</v>
      </c>
    </row>
    <row r="38" spans="1:12" x14ac:dyDescent="0.35">
      <c r="B38" s="2"/>
      <c r="D38" s="17" t="s">
        <v>78</v>
      </c>
      <c r="E38" s="17" t="s">
        <v>74</v>
      </c>
      <c r="F38" s="17" t="s">
        <v>13</v>
      </c>
      <c r="G38" s="17" t="s">
        <v>75</v>
      </c>
      <c r="H38" s="18">
        <v>750</v>
      </c>
      <c r="I38" s="5">
        <v>1</v>
      </c>
    </row>
    <row r="39" spans="1:12" x14ac:dyDescent="0.35">
      <c r="B39" s="2"/>
      <c r="D39" s="17" t="s">
        <v>79</v>
      </c>
      <c r="E39" s="17" t="s">
        <v>80</v>
      </c>
      <c r="F39" s="17" t="s">
        <v>13</v>
      </c>
      <c r="G39" s="17" t="s">
        <v>75</v>
      </c>
      <c r="H39" s="18">
        <v>750</v>
      </c>
      <c r="I39" s="5">
        <v>1</v>
      </c>
    </row>
    <row r="40" spans="1:12" x14ac:dyDescent="0.35">
      <c r="A40" t="s">
        <v>81</v>
      </c>
      <c r="C40"/>
      <c r="F40"/>
      <c r="G40"/>
      <c r="H40" s="4">
        <v>11250</v>
      </c>
      <c r="I40" s="5">
        <v>15</v>
      </c>
      <c r="J40" s="12">
        <v>11250</v>
      </c>
      <c r="K40" t="s">
        <v>528</v>
      </c>
      <c r="L40">
        <f>SUM(J40-GETPIVOTDATA("Sum of Amt",$A$3,"YYYY",2004))</f>
        <v>0</v>
      </c>
    </row>
    <row r="41" spans="1:12" x14ac:dyDescent="0.35">
      <c r="A41" s="1">
        <v>2005</v>
      </c>
      <c r="B41" s="2" t="s">
        <v>10</v>
      </c>
      <c r="C41" s="3">
        <v>750</v>
      </c>
      <c r="D41" s="17" t="s">
        <v>82</v>
      </c>
      <c r="E41" s="17" t="s">
        <v>83</v>
      </c>
      <c r="F41" s="17" t="s">
        <v>50</v>
      </c>
      <c r="G41" s="17" t="s">
        <v>84</v>
      </c>
      <c r="H41" s="18">
        <v>750</v>
      </c>
      <c r="I41" s="5">
        <v>1</v>
      </c>
      <c r="J41" s="16" t="s">
        <v>570</v>
      </c>
    </row>
    <row r="42" spans="1:12" x14ac:dyDescent="0.35">
      <c r="B42" s="2"/>
      <c r="D42" s="17" t="s">
        <v>85</v>
      </c>
      <c r="E42" s="17" t="s">
        <v>83</v>
      </c>
      <c r="F42" s="17" t="s">
        <v>50</v>
      </c>
      <c r="G42" s="17" t="s">
        <v>84</v>
      </c>
      <c r="H42" s="18">
        <v>750</v>
      </c>
      <c r="I42" s="5">
        <v>1</v>
      </c>
      <c r="J42" s="16" t="s">
        <v>570</v>
      </c>
    </row>
    <row r="43" spans="1:12" x14ac:dyDescent="0.35">
      <c r="B43" s="2"/>
      <c r="D43" s="17" t="s">
        <v>86</v>
      </c>
      <c r="E43" s="17" t="s">
        <v>87</v>
      </c>
      <c r="F43" s="17" t="s">
        <v>13</v>
      </c>
      <c r="G43" s="17" t="s">
        <v>88</v>
      </c>
      <c r="H43" s="18">
        <v>750</v>
      </c>
      <c r="I43" s="5">
        <v>1</v>
      </c>
    </row>
    <row r="44" spans="1:12" x14ac:dyDescent="0.35">
      <c r="B44" s="2"/>
      <c r="D44" s="17" t="s">
        <v>89</v>
      </c>
      <c r="E44" s="17" t="s">
        <v>87</v>
      </c>
      <c r="F44" s="17" t="s">
        <v>13</v>
      </c>
      <c r="G44" s="17" t="s">
        <v>88</v>
      </c>
      <c r="H44" s="18">
        <v>750</v>
      </c>
      <c r="I44" s="5">
        <v>1</v>
      </c>
    </row>
    <row r="45" spans="1:12" x14ac:dyDescent="0.35">
      <c r="B45" s="2"/>
      <c r="D45" s="17" t="s">
        <v>90</v>
      </c>
      <c r="E45" s="17" t="s">
        <v>91</v>
      </c>
      <c r="F45" s="17" t="s">
        <v>13</v>
      </c>
      <c r="G45" s="17" t="s">
        <v>88</v>
      </c>
      <c r="H45" s="18">
        <v>750</v>
      </c>
      <c r="I45" s="5">
        <v>1</v>
      </c>
    </row>
    <row r="46" spans="1:12" x14ac:dyDescent="0.35">
      <c r="B46" s="2"/>
      <c r="D46" s="17" t="s">
        <v>92</v>
      </c>
      <c r="E46" s="17" t="s">
        <v>91</v>
      </c>
      <c r="F46" s="17" t="s">
        <v>13</v>
      </c>
      <c r="G46" s="17" t="s">
        <v>88</v>
      </c>
      <c r="H46" s="18">
        <v>750</v>
      </c>
      <c r="I46" s="5">
        <v>1</v>
      </c>
    </row>
    <row r="47" spans="1:12" x14ac:dyDescent="0.35">
      <c r="B47" s="2"/>
      <c r="D47" s="17" t="s">
        <v>93</v>
      </c>
      <c r="E47" s="17" t="s">
        <v>554</v>
      </c>
      <c r="F47" s="17" t="s">
        <v>50</v>
      </c>
      <c r="G47" s="17" t="s">
        <v>95</v>
      </c>
      <c r="H47" s="18">
        <v>750</v>
      </c>
      <c r="I47" s="5">
        <v>1</v>
      </c>
    </row>
    <row r="48" spans="1:12" x14ac:dyDescent="0.35">
      <c r="B48" s="2"/>
      <c r="D48" s="17" t="s">
        <v>96</v>
      </c>
      <c r="E48" s="17" t="s">
        <v>554</v>
      </c>
      <c r="F48" s="17" t="s">
        <v>50</v>
      </c>
      <c r="G48" s="17" t="s">
        <v>95</v>
      </c>
      <c r="H48" s="18">
        <v>750</v>
      </c>
      <c r="I48" s="5">
        <v>1</v>
      </c>
    </row>
    <row r="49" spans="1:11" x14ac:dyDescent="0.35">
      <c r="B49" s="2"/>
      <c r="D49" s="17" t="s">
        <v>97</v>
      </c>
      <c r="E49" s="17" t="s">
        <v>98</v>
      </c>
      <c r="F49" s="17" t="s">
        <v>13</v>
      </c>
      <c r="G49" s="17" t="s">
        <v>99</v>
      </c>
      <c r="H49" s="18">
        <v>750</v>
      </c>
      <c r="I49" s="5">
        <v>1</v>
      </c>
    </row>
    <row r="50" spans="1:11" x14ac:dyDescent="0.35">
      <c r="B50" s="2"/>
      <c r="D50" s="17" t="s">
        <v>100</v>
      </c>
      <c r="E50" s="17" t="s">
        <v>98</v>
      </c>
      <c r="F50" s="17" t="s">
        <v>13</v>
      </c>
      <c r="G50" s="17" t="s">
        <v>99</v>
      </c>
      <c r="H50" s="18">
        <v>750</v>
      </c>
      <c r="I50" s="5">
        <v>1</v>
      </c>
    </row>
    <row r="51" spans="1:11" x14ac:dyDescent="0.35">
      <c r="B51" s="2"/>
      <c r="D51" s="17" t="s">
        <v>101</v>
      </c>
      <c r="E51" s="17" t="s">
        <v>98</v>
      </c>
      <c r="F51" s="17" t="s">
        <v>13</v>
      </c>
      <c r="G51" s="17" t="s">
        <v>99</v>
      </c>
      <c r="H51" s="18">
        <v>750</v>
      </c>
      <c r="I51" s="5">
        <v>1</v>
      </c>
    </row>
    <row r="52" spans="1:11" x14ac:dyDescent="0.35">
      <c r="A52" t="s">
        <v>102</v>
      </c>
      <c r="C52"/>
      <c r="F52"/>
      <c r="G52"/>
      <c r="H52" s="4">
        <v>8250</v>
      </c>
      <c r="I52" s="5">
        <v>11</v>
      </c>
    </row>
    <row r="53" spans="1:11" x14ac:dyDescent="0.35">
      <c r="A53" s="1">
        <v>2006</v>
      </c>
      <c r="B53" s="2" t="s">
        <v>10</v>
      </c>
      <c r="C53" s="3">
        <v>750</v>
      </c>
      <c r="D53" s="16" t="s">
        <v>103</v>
      </c>
      <c r="E53" s="16" t="s">
        <v>104</v>
      </c>
      <c r="F53" s="16" t="s">
        <v>13</v>
      </c>
      <c r="G53" s="16" t="s">
        <v>105</v>
      </c>
      <c r="H53" s="7">
        <v>750</v>
      </c>
      <c r="I53" s="5">
        <v>1</v>
      </c>
      <c r="J53" s="16" t="s">
        <v>577</v>
      </c>
    </row>
    <row r="54" spans="1:11" x14ac:dyDescent="0.35">
      <c r="B54" s="2"/>
      <c r="C54" s="3">
        <v>1000</v>
      </c>
      <c r="D54" s="17" t="s">
        <v>106</v>
      </c>
      <c r="E54" s="17" t="s">
        <v>107</v>
      </c>
      <c r="F54" t="s">
        <v>13</v>
      </c>
      <c r="G54" s="17" t="s">
        <v>108</v>
      </c>
      <c r="H54" s="18">
        <v>1000</v>
      </c>
      <c r="I54" s="5">
        <v>1</v>
      </c>
    </row>
    <row r="55" spans="1:11" x14ac:dyDescent="0.35">
      <c r="B55" s="2"/>
      <c r="D55" s="17" t="s">
        <v>109</v>
      </c>
      <c r="E55" s="17" t="s">
        <v>110</v>
      </c>
      <c r="F55" t="s">
        <v>13</v>
      </c>
      <c r="G55" s="17" t="s">
        <v>108</v>
      </c>
      <c r="H55" s="18">
        <v>1000</v>
      </c>
      <c r="I55" s="5">
        <v>1</v>
      </c>
    </row>
    <row r="56" spans="1:11" x14ac:dyDescent="0.35">
      <c r="B56" s="2"/>
      <c r="D56" s="17" t="s">
        <v>111</v>
      </c>
      <c r="E56" s="17" t="s">
        <v>110</v>
      </c>
      <c r="F56" t="s">
        <v>13</v>
      </c>
      <c r="G56" s="17" t="s">
        <v>108</v>
      </c>
      <c r="H56" s="18">
        <v>1000</v>
      </c>
      <c r="I56" s="5">
        <v>1</v>
      </c>
    </row>
    <row r="57" spans="1:11" x14ac:dyDescent="0.35">
      <c r="B57" s="2"/>
      <c r="D57" s="17" t="s">
        <v>112</v>
      </c>
      <c r="E57" s="17" t="s">
        <v>113</v>
      </c>
      <c r="F57" t="s">
        <v>13</v>
      </c>
      <c r="G57" s="17" t="s">
        <v>108</v>
      </c>
      <c r="H57" s="18">
        <v>1000</v>
      </c>
      <c r="I57" s="5">
        <v>1</v>
      </c>
    </row>
    <row r="58" spans="1:11" x14ac:dyDescent="0.35">
      <c r="B58" s="2"/>
      <c r="D58" s="17" t="s">
        <v>114</v>
      </c>
      <c r="E58" s="17" t="s">
        <v>113</v>
      </c>
      <c r="F58" t="s">
        <v>13</v>
      </c>
      <c r="G58" s="17" t="s">
        <v>108</v>
      </c>
      <c r="H58" s="18">
        <v>1000</v>
      </c>
      <c r="I58" s="5">
        <v>1</v>
      </c>
    </row>
    <row r="59" spans="1:11" x14ac:dyDescent="0.35">
      <c r="B59" s="2"/>
      <c r="D59" s="17" t="s">
        <v>115</v>
      </c>
      <c r="E59" s="17" t="s">
        <v>113</v>
      </c>
      <c r="F59" t="s">
        <v>13</v>
      </c>
      <c r="G59" s="17" t="s">
        <v>108</v>
      </c>
      <c r="H59" s="18">
        <v>1000</v>
      </c>
      <c r="I59" s="5">
        <v>1</v>
      </c>
    </row>
    <row r="60" spans="1:11" x14ac:dyDescent="0.35">
      <c r="B60" s="2"/>
      <c r="D60" s="17" t="s">
        <v>116</v>
      </c>
      <c r="E60" s="17" t="s">
        <v>117</v>
      </c>
      <c r="F60" t="s">
        <v>13</v>
      </c>
      <c r="G60" s="17" t="s">
        <v>108</v>
      </c>
      <c r="H60" s="18">
        <v>1000</v>
      </c>
      <c r="I60" s="5">
        <v>1</v>
      </c>
    </row>
    <row r="61" spans="1:11" x14ac:dyDescent="0.35">
      <c r="B61" s="2"/>
      <c r="D61" s="17" t="s">
        <v>118</v>
      </c>
      <c r="E61" s="17" t="s">
        <v>117</v>
      </c>
      <c r="F61" t="s">
        <v>13</v>
      </c>
      <c r="G61" s="17" t="s">
        <v>108</v>
      </c>
      <c r="H61" s="18">
        <v>1000</v>
      </c>
      <c r="I61" s="5">
        <v>1</v>
      </c>
    </row>
    <row r="62" spans="1:11" x14ac:dyDescent="0.35">
      <c r="B62" s="2"/>
      <c r="D62" s="17" t="s">
        <v>119</v>
      </c>
      <c r="E62" s="17" t="s">
        <v>120</v>
      </c>
      <c r="F62" s="17" t="s">
        <v>50</v>
      </c>
      <c r="G62" s="17" t="s">
        <v>121</v>
      </c>
      <c r="H62" s="18">
        <v>1000</v>
      </c>
      <c r="I62" s="5">
        <v>1</v>
      </c>
    </row>
    <row r="63" spans="1:11" x14ac:dyDescent="0.35">
      <c r="B63" s="2"/>
      <c r="D63" s="17" t="s">
        <v>122</v>
      </c>
      <c r="E63" s="17" t="s">
        <v>123</v>
      </c>
      <c r="F63" t="s">
        <v>50</v>
      </c>
      <c r="G63" s="17" t="s">
        <v>124</v>
      </c>
      <c r="H63" s="18">
        <v>1000</v>
      </c>
      <c r="I63" s="5">
        <v>1</v>
      </c>
      <c r="J63" s="16" t="s">
        <v>553</v>
      </c>
      <c r="K63" s="16"/>
    </row>
    <row r="64" spans="1:11" x14ac:dyDescent="0.35">
      <c r="B64" s="2"/>
      <c r="D64" s="17" t="s">
        <v>125</v>
      </c>
      <c r="E64" s="17" t="s">
        <v>568</v>
      </c>
      <c r="F64" s="17" t="s">
        <v>13</v>
      </c>
      <c r="G64" s="17" t="s">
        <v>127</v>
      </c>
      <c r="H64" s="18">
        <v>1000</v>
      </c>
      <c r="I64" s="5">
        <v>1</v>
      </c>
    </row>
    <row r="65" spans="1:13" x14ac:dyDescent="0.35">
      <c r="B65" s="2"/>
      <c r="D65" s="17" t="s">
        <v>128</v>
      </c>
      <c r="E65" s="17" t="s">
        <v>568</v>
      </c>
      <c r="F65" t="s">
        <v>13</v>
      </c>
      <c r="G65" s="17" t="s">
        <v>127</v>
      </c>
      <c r="H65" s="18">
        <v>1000</v>
      </c>
      <c r="I65" s="5">
        <v>1</v>
      </c>
    </row>
    <row r="66" spans="1:13" x14ac:dyDescent="0.35">
      <c r="A66" t="s">
        <v>129</v>
      </c>
      <c r="C66"/>
      <c r="F66"/>
      <c r="G66"/>
      <c r="H66" s="4">
        <v>12750</v>
      </c>
      <c r="I66" s="5">
        <v>13</v>
      </c>
      <c r="J66" s="12">
        <v>12000</v>
      </c>
      <c r="K66" t="s">
        <v>528</v>
      </c>
      <c r="L66" s="10">
        <f>SUM(J66-GETPIVOTDATA("Sum of Amt",$A$3,"YYYY",2006))</f>
        <v>-750</v>
      </c>
    </row>
    <row r="67" spans="1:13" x14ac:dyDescent="0.35">
      <c r="A67" s="1">
        <v>2007</v>
      </c>
      <c r="B67" s="2" t="s">
        <v>10</v>
      </c>
      <c r="C67" s="3">
        <v>1000</v>
      </c>
      <c r="D67" s="17" t="s">
        <v>130</v>
      </c>
      <c r="E67" s="17" t="s">
        <v>131</v>
      </c>
      <c r="F67" s="17" t="s">
        <v>13</v>
      </c>
      <c r="G67" s="17" t="s">
        <v>132</v>
      </c>
      <c r="H67" s="18">
        <v>1000</v>
      </c>
      <c r="I67" s="26">
        <v>1</v>
      </c>
    </row>
    <row r="68" spans="1:13" x14ac:dyDescent="0.35">
      <c r="B68" s="2"/>
      <c r="D68" s="17" t="s">
        <v>133</v>
      </c>
      <c r="E68" s="17" t="s">
        <v>131</v>
      </c>
      <c r="F68" t="s">
        <v>13</v>
      </c>
      <c r="G68" s="17" t="s">
        <v>132</v>
      </c>
      <c r="H68" s="18">
        <v>1000</v>
      </c>
      <c r="I68" s="26">
        <v>1</v>
      </c>
    </row>
    <row r="69" spans="1:13" x14ac:dyDescent="0.35">
      <c r="B69" s="2"/>
      <c r="D69" s="17" t="s">
        <v>134</v>
      </c>
      <c r="E69" s="17" t="s">
        <v>135</v>
      </c>
      <c r="F69" t="s">
        <v>13</v>
      </c>
      <c r="G69" s="17" t="s">
        <v>136</v>
      </c>
      <c r="H69" s="18">
        <v>1000</v>
      </c>
      <c r="I69" s="5">
        <v>1</v>
      </c>
    </row>
    <row r="70" spans="1:13" x14ac:dyDescent="0.35">
      <c r="B70" s="2"/>
      <c r="D70" s="17" t="s">
        <v>137</v>
      </c>
      <c r="E70" s="17" t="s">
        <v>135</v>
      </c>
      <c r="F70" t="s">
        <v>13</v>
      </c>
      <c r="G70" s="17" t="s">
        <v>136</v>
      </c>
      <c r="H70" s="18">
        <v>1000</v>
      </c>
      <c r="I70" s="5">
        <v>1</v>
      </c>
    </row>
    <row r="71" spans="1:13" x14ac:dyDescent="0.35">
      <c r="B71" s="2"/>
      <c r="D71" s="17" t="s">
        <v>138</v>
      </c>
      <c r="E71" s="17" t="s">
        <v>139</v>
      </c>
      <c r="F71" t="s">
        <v>13</v>
      </c>
      <c r="G71" s="17" t="s">
        <v>140</v>
      </c>
      <c r="H71" s="18">
        <v>1000</v>
      </c>
      <c r="I71" s="5">
        <v>1</v>
      </c>
      <c r="J71" s="10" t="s">
        <v>552</v>
      </c>
      <c r="K71" s="10"/>
      <c r="L71" s="10"/>
      <c r="M71" s="10"/>
    </row>
    <row r="72" spans="1:13" x14ac:dyDescent="0.35">
      <c r="B72" s="2"/>
      <c r="D72" s="17" t="s">
        <v>141</v>
      </c>
      <c r="E72" s="17" t="s">
        <v>142</v>
      </c>
      <c r="F72" t="s">
        <v>13</v>
      </c>
      <c r="G72" s="17" t="s">
        <v>143</v>
      </c>
      <c r="H72" s="18">
        <v>1000</v>
      </c>
      <c r="I72" s="5">
        <v>1</v>
      </c>
    </row>
    <row r="73" spans="1:13" x14ac:dyDescent="0.35">
      <c r="B73" s="2"/>
      <c r="D73" s="17" t="s">
        <v>559</v>
      </c>
      <c r="E73" s="17" t="s">
        <v>145</v>
      </c>
      <c r="F73" s="17" t="s">
        <v>13</v>
      </c>
      <c r="G73" s="17" t="s">
        <v>146</v>
      </c>
      <c r="H73" s="18">
        <v>1000</v>
      </c>
      <c r="I73" s="26">
        <v>1</v>
      </c>
      <c r="J73" s="17" t="s">
        <v>551</v>
      </c>
      <c r="K73" s="17"/>
    </row>
    <row r="74" spans="1:13" x14ac:dyDescent="0.35">
      <c r="B74" s="2"/>
      <c r="D74" s="17" t="s">
        <v>147</v>
      </c>
      <c r="E74" s="17" t="s">
        <v>148</v>
      </c>
      <c r="F74" t="s">
        <v>13</v>
      </c>
      <c r="G74" s="17" t="s">
        <v>149</v>
      </c>
      <c r="H74" s="18">
        <v>1000</v>
      </c>
      <c r="I74" s="5">
        <v>1</v>
      </c>
    </row>
    <row r="75" spans="1:13" x14ac:dyDescent="0.35">
      <c r="B75" s="2"/>
      <c r="D75" s="17" t="s">
        <v>150</v>
      </c>
      <c r="E75" s="17" t="s">
        <v>148</v>
      </c>
      <c r="F75" t="s">
        <v>13</v>
      </c>
      <c r="G75" s="17" t="s">
        <v>149</v>
      </c>
      <c r="H75" s="18">
        <v>1000</v>
      </c>
      <c r="I75" s="5">
        <v>1</v>
      </c>
    </row>
    <row r="76" spans="1:13" x14ac:dyDescent="0.35">
      <c r="A76" t="s">
        <v>151</v>
      </c>
      <c r="C76"/>
      <c r="F76"/>
      <c r="G76"/>
      <c r="H76" s="4">
        <v>9000</v>
      </c>
      <c r="I76" s="5">
        <v>9</v>
      </c>
      <c r="J76" s="12">
        <v>9250</v>
      </c>
      <c r="K76" t="s">
        <v>528</v>
      </c>
      <c r="L76" s="14">
        <f>SUM(J76-GETPIVOTDATA("Sum of Amt",$A$3,"YYYY",2007))</f>
        <v>250</v>
      </c>
      <c r="M76" t="s">
        <v>531</v>
      </c>
    </row>
    <row r="77" spans="1:13" x14ac:dyDescent="0.35">
      <c r="A77" s="1">
        <v>2008</v>
      </c>
      <c r="B77" s="2" t="s">
        <v>10</v>
      </c>
      <c r="C77" s="3">
        <v>1000</v>
      </c>
      <c r="D77" s="17" t="s">
        <v>152</v>
      </c>
      <c r="E77" s="17" t="s">
        <v>153</v>
      </c>
      <c r="F77" s="17" t="s">
        <v>50</v>
      </c>
      <c r="G77" s="17" t="s">
        <v>154</v>
      </c>
      <c r="H77" s="18">
        <v>1000</v>
      </c>
      <c r="I77" s="5">
        <v>1</v>
      </c>
      <c r="M77" t="s">
        <v>532</v>
      </c>
    </row>
    <row r="78" spans="1:13" x14ac:dyDescent="0.35">
      <c r="B78" s="2"/>
      <c r="D78" s="17" t="s">
        <v>155</v>
      </c>
      <c r="E78" s="17" t="s">
        <v>156</v>
      </c>
      <c r="F78" t="s">
        <v>50</v>
      </c>
      <c r="G78" s="17" t="s">
        <v>154</v>
      </c>
      <c r="H78" s="18">
        <v>1000</v>
      </c>
      <c r="I78" s="5">
        <v>1</v>
      </c>
    </row>
    <row r="79" spans="1:13" x14ac:dyDescent="0.35">
      <c r="B79" s="2"/>
      <c r="D79" s="17" t="s">
        <v>157</v>
      </c>
      <c r="E79" s="17" t="s">
        <v>158</v>
      </c>
      <c r="F79" s="17" t="s">
        <v>13</v>
      </c>
      <c r="G79" s="17" t="s">
        <v>159</v>
      </c>
      <c r="H79" s="18">
        <v>1000</v>
      </c>
      <c r="I79" s="5">
        <v>1</v>
      </c>
    </row>
    <row r="80" spans="1:13" x14ac:dyDescent="0.35">
      <c r="A80" t="s">
        <v>160</v>
      </c>
      <c r="C80"/>
      <c r="F80"/>
      <c r="G80"/>
      <c r="H80" s="4">
        <v>3000</v>
      </c>
      <c r="I80" s="5">
        <v>3</v>
      </c>
      <c r="J80" s="12">
        <v>3000</v>
      </c>
      <c r="K80" t="s">
        <v>528</v>
      </c>
      <c r="L80">
        <f>SUM(J80-GETPIVOTDATA("Sum of Amt",$A$3,"YYYY",2008))</f>
        <v>0</v>
      </c>
    </row>
    <row r="81" spans="1:13" x14ac:dyDescent="0.35">
      <c r="A81" s="1">
        <v>2009</v>
      </c>
      <c r="B81" s="2" t="s">
        <v>10</v>
      </c>
      <c r="C81" s="3">
        <v>1000</v>
      </c>
      <c r="D81" s="17" t="s">
        <v>161</v>
      </c>
      <c r="E81" s="17" t="s">
        <v>162</v>
      </c>
      <c r="F81" s="17" t="s">
        <v>13</v>
      </c>
      <c r="G81" s="17" t="s">
        <v>163</v>
      </c>
      <c r="H81" s="18">
        <v>1000</v>
      </c>
      <c r="I81" s="5">
        <v>1</v>
      </c>
    </row>
    <row r="82" spans="1:13" x14ac:dyDescent="0.35">
      <c r="A82" t="s">
        <v>164</v>
      </c>
      <c r="C82"/>
      <c r="F82"/>
      <c r="G82"/>
      <c r="H82" s="4">
        <v>1000</v>
      </c>
      <c r="I82" s="5">
        <v>1</v>
      </c>
      <c r="J82" s="12">
        <v>1000</v>
      </c>
      <c r="K82" t="s">
        <v>528</v>
      </c>
      <c r="L82">
        <f>SUM(J82-GETPIVOTDATA("Sum of Amt",$A$3,"YYYY",2009))</f>
        <v>0</v>
      </c>
    </row>
    <row r="83" spans="1:13" x14ac:dyDescent="0.35">
      <c r="A83" s="1">
        <v>2010</v>
      </c>
      <c r="B83" s="2" t="s">
        <v>10</v>
      </c>
      <c r="C83" s="3">
        <v>1000</v>
      </c>
      <c r="D83" s="17" t="s">
        <v>165</v>
      </c>
      <c r="E83" s="17" t="s">
        <v>166</v>
      </c>
      <c r="F83" s="17" t="s">
        <v>13</v>
      </c>
      <c r="G83" s="17" t="s">
        <v>167</v>
      </c>
      <c r="H83" s="18">
        <v>1000</v>
      </c>
      <c r="I83" s="5">
        <v>1</v>
      </c>
    </row>
    <row r="84" spans="1:13" x14ac:dyDescent="0.35">
      <c r="B84" s="2"/>
      <c r="D84" s="17" t="s">
        <v>168</v>
      </c>
      <c r="E84" s="17" t="s">
        <v>166</v>
      </c>
      <c r="F84" t="s">
        <v>13</v>
      </c>
      <c r="G84" s="17" t="s">
        <v>167</v>
      </c>
      <c r="H84" s="18">
        <v>1000</v>
      </c>
      <c r="I84" s="5">
        <v>1</v>
      </c>
    </row>
    <row r="85" spans="1:13" x14ac:dyDescent="0.35">
      <c r="B85" s="2"/>
      <c r="D85" s="17" t="s">
        <v>169</v>
      </c>
      <c r="E85" s="17" t="s">
        <v>170</v>
      </c>
      <c r="F85" t="s">
        <v>13</v>
      </c>
      <c r="G85" s="17" t="s">
        <v>171</v>
      </c>
      <c r="H85" s="18">
        <v>1000</v>
      </c>
      <c r="I85" s="5">
        <v>1</v>
      </c>
    </row>
    <row r="86" spans="1:13" x14ac:dyDescent="0.35">
      <c r="B86" s="2"/>
      <c r="D86" s="17" t="s">
        <v>172</v>
      </c>
      <c r="E86" s="17" t="s">
        <v>173</v>
      </c>
      <c r="F86" t="s">
        <v>13</v>
      </c>
      <c r="G86" s="17" t="s">
        <v>174</v>
      </c>
      <c r="H86" s="18">
        <v>1000</v>
      </c>
      <c r="I86" s="5">
        <v>1</v>
      </c>
    </row>
    <row r="87" spans="1:13" x14ac:dyDescent="0.35">
      <c r="B87" s="2"/>
      <c r="D87" s="17" t="s">
        <v>175</v>
      </c>
      <c r="E87" s="17" t="s">
        <v>173</v>
      </c>
      <c r="F87" t="s">
        <v>13</v>
      </c>
      <c r="G87" s="17" t="s">
        <v>176</v>
      </c>
      <c r="H87" s="18">
        <v>1000</v>
      </c>
      <c r="I87" s="5">
        <v>1</v>
      </c>
    </row>
    <row r="88" spans="1:13" x14ac:dyDescent="0.35">
      <c r="B88" s="2"/>
      <c r="D88" s="17" t="s">
        <v>177</v>
      </c>
      <c r="E88" s="17" t="s">
        <v>170</v>
      </c>
      <c r="F88" t="s">
        <v>13</v>
      </c>
      <c r="G88" s="17" t="s">
        <v>176</v>
      </c>
      <c r="H88" s="18">
        <v>1000</v>
      </c>
      <c r="I88" s="5">
        <v>1</v>
      </c>
    </row>
    <row r="89" spans="1:13" x14ac:dyDescent="0.35">
      <c r="B89" s="2"/>
      <c r="D89" s="17" t="s">
        <v>178</v>
      </c>
      <c r="E89" s="17" t="s">
        <v>179</v>
      </c>
      <c r="F89" s="16" t="s">
        <v>50</v>
      </c>
      <c r="G89" s="17" t="s">
        <v>180</v>
      </c>
      <c r="H89" s="18">
        <v>1000</v>
      </c>
      <c r="I89" s="5">
        <v>1</v>
      </c>
    </row>
    <row r="90" spans="1:13" x14ac:dyDescent="0.35">
      <c r="B90" s="2"/>
      <c r="D90" s="17" t="s">
        <v>549</v>
      </c>
      <c r="E90" s="17" t="s">
        <v>182</v>
      </c>
      <c r="F90" t="s">
        <v>50</v>
      </c>
      <c r="G90" s="17" t="s">
        <v>183</v>
      </c>
      <c r="H90" s="18">
        <v>1000</v>
      </c>
      <c r="I90" s="5">
        <v>1</v>
      </c>
    </row>
    <row r="91" spans="1:13" x14ac:dyDescent="0.35">
      <c r="B91" s="2" t="s">
        <v>184</v>
      </c>
      <c r="C91" s="3">
        <v>0</v>
      </c>
      <c r="D91" s="16" t="s">
        <v>185</v>
      </c>
      <c r="E91" s="16" t="s">
        <v>550</v>
      </c>
      <c r="F91" t="s">
        <v>50</v>
      </c>
      <c r="G91" s="16" t="s">
        <v>187</v>
      </c>
      <c r="H91" s="7">
        <v>0</v>
      </c>
      <c r="I91" s="5">
        <v>1</v>
      </c>
      <c r="J91" t="s">
        <v>593</v>
      </c>
    </row>
    <row r="92" spans="1:13" x14ac:dyDescent="0.35">
      <c r="B92" s="2"/>
      <c r="C92" s="3">
        <v>2000</v>
      </c>
      <c r="D92" s="19" t="s">
        <v>188</v>
      </c>
      <c r="E92" s="19" t="s">
        <v>189</v>
      </c>
      <c r="F92" s="19" t="s">
        <v>13</v>
      </c>
      <c r="G92" s="19" t="s">
        <v>190</v>
      </c>
      <c r="H92" s="20">
        <v>2000</v>
      </c>
      <c r="I92" s="21">
        <v>1</v>
      </c>
      <c r="J92" s="19" t="s">
        <v>547</v>
      </c>
      <c r="K92" s="19"/>
    </row>
    <row r="93" spans="1:13" x14ac:dyDescent="0.35">
      <c r="B93" s="2"/>
      <c r="C93" s="3">
        <v>3000</v>
      </c>
      <c r="D93" s="17" t="s">
        <v>191</v>
      </c>
      <c r="E93" s="17" t="s">
        <v>192</v>
      </c>
      <c r="F93" t="s">
        <v>13</v>
      </c>
      <c r="G93" s="17" t="s">
        <v>193</v>
      </c>
      <c r="H93" s="18">
        <v>3000</v>
      </c>
      <c r="I93" s="5">
        <v>1</v>
      </c>
    </row>
    <row r="94" spans="1:13" x14ac:dyDescent="0.35">
      <c r="A94" t="s">
        <v>194</v>
      </c>
      <c r="C94"/>
      <c r="F94"/>
      <c r="G94"/>
      <c r="H94" s="4">
        <v>13000</v>
      </c>
      <c r="I94" s="5">
        <v>11</v>
      </c>
      <c r="J94" s="12">
        <v>13200</v>
      </c>
      <c r="K94" t="s">
        <v>528</v>
      </c>
      <c r="L94" s="10">
        <f>SUM(J94-GETPIVOTDATA("Sum of Amt",$A$3,"YYYY",2010))</f>
        <v>200</v>
      </c>
      <c r="M94" t="s">
        <v>533</v>
      </c>
    </row>
    <row r="95" spans="1:13" x14ac:dyDescent="0.35">
      <c r="A95" s="1">
        <v>2011</v>
      </c>
      <c r="B95" s="2" t="s">
        <v>10</v>
      </c>
      <c r="C95" s="3">
        <v>1000</v>
      </c>
      <c r="D95" s="17" t="s">
        <v>195</v>
      </c>
      <c r="E95" s="17" t="s">
        <v>170</v>
      </c>
      <c r="F95" s="17" t="s">
        <v>13</v>
      </c>
      <c r="G95" s="17" t="s">
        <v>196</v>
      </c>
      <c r="H95" s="18">
        <v>1000</v>
      </c>
      <c r="I95" s="5">
        <v>1</v>
      </c>
      <c r="J95" t="s">
        <v>480</v>
      </c>
      <c r="L95" s="2" t="s">
        <v>534</v>
      </c>
    </row>
    <row r="96" spans="1:13" x14ac:dyDescent="0.35">
      <c r="B96" s="2"/>
      <c r="D96" s="17" t="s">
        <v>197</v>
      </c>
      <c r="E96" s="17" t="s">
        <v>198</v>
      </c>
      <c r="F96" s="17" t="s">
        <v>50</v>
      </c>
      <c r="G96" s="17" t="s">
        <v>199</v>
      </c>
      <c r="H96" s="18">
        <v>1000</v>
      </c>
      <c r="I96" s="5">
        <v>1</v>
      </c>
    </row>
    <row r="97" spans="1:13" x14ac:dyDescent="0.35">
      <c r="B97" s="2"/>
      <c r="D97" s="17" t="s">
        <v>200</v>
      </c>
      <c r="E97" s="17" t="s">
        <v>201</v>
      </c>
      <c r="F97" s="17" t="s">
        <v>13</v>
      </c>
      <c r="G97" s="17" t="s">
        <v>202</v>
      </c>
      <c r="H97" s="18">
        <v>1000</v>
      </c>
      <c r="I97" s="5">
        <v>1</v>
      </c>
    </row>
    <row r="98" spans="1:13" x14ac:dyDescent="0.35">
      <c r="B98" s="2"/>
      <c r="D98" s="17" t="s">
        <v>203</v>
      </c>
      <c r="E98" s="17" t="s">
        <v>204</v>
      </c>
      <c r="F98" t="s">
        <v>13</v>
      </c>
      <c r="G98" s="17" t="s">
        <v>205</v>
      </c>
      <c r="H98" s="18">
        <v>1000</v>
      </c>
      <c r="I98" s="5">
        <v>1</v>
      </c>
    </row>
    <row r="99" spans="1:13" x14ac:dyDescent="0.35">
      <c r="B99" s="2"/>
      <c r="D99" s="17" t="s">
        <v>206</v>
      </c>
      <c r="E99" s="17" t="s">
        <v>207</v>
      </c>
      <c r="F99" t="s">
        <v>13</v>
      </c>
      <c r="G99" s="17" t="s">
        <v>208</v>
      </c>
      <c r="H99" s="18">
        <v>1000</v>
      </c>
      <c r="I99" s="5">
        <v>1</v>
      </c>
    </row>
    <row r="100" spans="1:13" x14ac:dyDescent="0.35">
      <c r="B100" s="2"/>
      <c r="D100" s="17" t="s">
        <v>209</v>
      </c>
      <c r="E100" s="17" t="s">
        <v>210</v>
      </c>
      <c r="F100" s="17" t="s">
        <v>50</v>
      </c>
      <c r="G100" s="17" t="s">
        <v>211</v>
      </c>
      <c r="H100" s="18">
        <v>1000</v>
      </c>
      <c r="I100" s="5">
        <v>1</v>
      </c>
      <c r="K100" s="22"/>
    </row>
    <row r="101" spans="1:13" x14ac:dyDescent="0.35">
      <c r="B101" s="2"/>
      <c r="D101" s="17" t="s">
        <v>212</v>
      </c>
      <c r="E101" s="17" t="s">
        <v>213</v>
      </c>
      <c r="F101" s="17" t="s">
        <v>13</v>
      </c>
      <c r="G101" s="17" t="s">
        <v>214</v>
      </c>
      <c r="H101" s="18">
        <v>1000</v>
      </c>
      <c r="I101" s="5">
        <v>1</v>
      </c>
    </row>
    <row r="102" spans="1:13" x14ac:dyDescent="0.35">
      <c r="B102" s="2"/>
      <c r="D102" s="17" t="s">
        <v>215</v>
      </c>
      <c r="E102" s="17" t="s">
        <v>216</v>
      </c>
      <c r="F102" t="s">
        <v>13</v>
      </c>
      <c r="G102" s="17" t="s">
        <v>217</v>
      </c>
      <c r="H102" s="18">
        <v>1000</v>
      </c>
      <c r="I102" s="5">
        <v>1</v>
      </c>
    </row>
    <row r="103" spans="1:13" x14ac:dyDescent="0.35">
      <c r="B103" s="2"/>
      <c r="D103" s="17" t="s">
        <v>218</v>
      </c>
      <c r="E103" s="17" t="s">
        <v>216</v>
      </c>
      <c r="F103" t="s">
        <v>13</v>
      </c>
      <c r="G103" s="17" t="s">
        <v>217</v>
      </c>
      <c r="H103" s="18">
        <v>1000</v>
      </c>
      <c r="I103" s="5">
        <v>1</v>
      </c>
    </row>
    <row r="104" spans="1:13" x14ac:dyDescent="0.35">
      <c r="B104" s="2" t="s">
        <v>184</v>
      </c>
      <c r="C104" s="3">
        <v>2000</v>
      </c>
      <c r="D104" s="17" t="s">
        <v>219</v>
      </c>
      <c r="E104" s="17" t="s">
        <v>220</v>
      </c>
      <c r="F104" t="s">
        <v>13</v>
      </c>
      <c r="G104" s="17" t="s">
        <v>221</v>
      </c>
      <c r="H104" s="18">
        <v>2000</v>
      </c>
      <c r="I104" s="5">
        <v>1</v>
      </c>
    </row>
    <row r="105" spans="1:13" x14ac:dyDescent="0.35">
      <c r="A105" t="s">
        <v>222</v>
      </c>
      <c r="C105"/>
      <c r="F105"/>
      <c r="G105"/>
      <c r="H105" s="4">
        <v>11000</v>
      </c>
      <c r="I105" s="5">
        <v>10</v>
      </c>
      <c r="J105" s="12">
        <v>10800</v>
      </c>
      <c r="K105" t="s">
        <v>528</v>
      </c>
      <c r="L105" s="10">
        <f>SUM(J105-GETPIVOTDATA("Sum of Amt",$A$3,"YYYY",2011))</f>
        <v>-200</v>
      </c>
      <c r="M105" t="s">
        <v>535</v>
      </c>
    </row>
    <row r="106" spans="1:13" x14ac:dyDescent="0.35">
      <c r="A106" s="1">
        <v>2012</v>
      </c>
      <c r="B106" s="2" t="s">
        <v>10</v>
      </c>
      <c r="C106" s="3">
        <v>1000</v>
      </c>
      <c r="D106" s="17" t="s">
        <v>223</v>
      </c>
      <c r="E106" s="17" t="s">
        <v>224</v>
      </c>
      <c r="F106" s="17" t="s">
        <v>13</v>
      </c>
      <c r="G106" s="17" t="s">
        <v>225</v>
      </c>
      <c r="H106" s="18">
        <v>1000</v>
      </c>
      <c r="I106" s="5">
        <v>1</v>
      </c>
      <c r="L106" s="2" t="s">
        <v>534</v>
      </c>
    </row>
    <row r="107" spans="1:13" x14ac:dyDescent="0.35">
      <c r="B107" s="2"/>
      <c r="D107" s="17" t="s">
        <v>226</v>
      </c>
      <c r="E107" s="17" t="s">
        <v>224</v>
      </c>
      <c r="F107" t="s">
        <v>13</v>
      </c>
      <c r="G107" s="17" t="s">
        <v>225</v>
      </c>
      <c r="H107" s="18">
        <v>1000</v>
      </c>
      <c r="I107" s="5">
        <v>1</v>
      </c>
    </row>
    <row r="108" spans="1:13" x14ac:dyDescent="0.35">
      <c r="B108" s="2"/>
      <c r="D108" s="17" t="s">
        <v>227</v>
      </c>
      <c r="E108" s="17" t="s">
        <v>228</v>
      </c>
      <c r="F108" t="s">
        <v>13</v>
      </c>
      <c r="G108" s="17" t="s">
        <v>229</v>
      </c>
      <c r="H108" s="18">
        <v>1000</v>
      </c>
      <c r="I108" s="5">
        <v>1</v>
      </c>
    </row>
    <row r="109" spans="1:13" x14ac:dyDescent="0.35">
      <c r="B109" s="2"/>
      <c r="D109" s="17" t="s">
        <v>230</v>
      </c>
      <c r="E109" s="17" t="s">
        <v>228</v>
      </c>
      <c r="F109" t="s">
        <v>13</v>
      </c>
      <c r="G109" s="17" t="s">
        <v>229</v>
      </c>
      <c r="H109" s="18">
        <v>1000</v>
      </c>
      <c r="I109" s="5">
        <v>1</v>
      </c>
      <c r="J109" t="s">
        <v>546</v>
      </c>
    </row>
    <row r="110" spans="1:13" x14ac:dyDescent="0.35">
      <c r="B110" s="2"/>
      <c r="D110" s="17" t="s">
        <v>231</v>
      </c>
      <c r="E110" s="17" t="s">
        <v>232</v>
      </c>
      <c r="F110" t="s">
        <v>13</v>
      </c>
      <c r="G110" s="17" t="s">
        <v>233</v>
      </c>
      <c r="H110" s="18">
        <v>1000</v>
      </c>
      <c r="I110" s="5">
        <v>1</v>
      </c>
    </row>
    <row r="111" spans="1:13" x14ac:dyDescent="0.35">
      <c r="B111" s="2"/>
      <c r="D111" s="17" t="s">
        <v>234</v>
      </c>
      <c r="E111" s="17" t="s">
        <v>235</v>
      </c>
      <c r="F111" s="17" t="s">
        <v>50</v>
      </c>
      <c r="G111" s="17" t="s">
        <v>236</v>
      </c>
      <c r="H111" s="18">
        <v>1000</v>
      </c>
      <c r="I111" s="5">
        <v>1</v>
      </c>
    </row>
    <row r="112" spans="1:13" x14ac:dyDescent="0.35">
      <c r="B112" s="2"/>
      <c r="D112" s="17" t="s">
        <v>237</v>
      </c>
      <c r="E112" s="17" t="s">
        <v>238</v>
      </c>
      <c r="F112" s="17" t="s">
        <v>13</v>
      </c>
      <c r="G112" s="17" t="s">
        <v>239</v>
      </c>
      <c r="H112" s="18">
        <v>1000</v>
      </c>
      <c r="I112" s="5">
        <v>1</v>
      </c>
    </row>
    <row r="113" spans="1:12" x14ac:dyDescent="0.35">
      <c r="B113" s="2" t="s">
        <v>184</v>
      </c>
      <c r="C113" s="3">
        <v>2000</v>
      </c>
      <c r="D113" s="17" t="s">
        <v>240</v>
      </c>
      <c r="E113" s="17" t="s">
        <v>241</v>
      </c>
      <c r="F113" t="s">
        <v>13</v>
      </c>
      <c r="G113" s="17" t="s">
        <v>233</v>
      </c>
      <c r="H113" s="18">
        <v>2000</v>
      </c>
      <c r="I113" s="5">
        <v>1</v>
      </c>
    </row>
    <row r="114" spans="1:12" x14ac:dyDescent="0.35">
      <c r="B114" s="2"/>
      <c r="D114" s="17" t="s">
        <v>242</v>
      </c>
      <c r="E114" s="17" t="s">
        <v>243</v>
      </c>
      <c r="F114" t="s">
        <v>13</v>
      </c>
      <c r="G114" s="17" t="s">
        <v>244</v>
      </c>
      <c r="H114" s="18">
        <v>2000</v>
      </c>
      <c r="I114" s="5">
        <v>1</v>
      </c>
    </row>
    <row r="115" spans="1:12" x14ac:dyDescent="0.35">
      <c r="B115" s="2"/>
      <c r="C115" s="3">
        <v>3000</v>
      </c>
      <c r="D115" s="17" t="s">
        <v>245</v>
      </c>
      <c r="E115" s="17" t="s">
        <v>246</v>
      </c>
      <c r="F115" t="s">
        <v>13</v>
      </c>
      <c r="G115" s="17" t="s">
        <v>247</v>
      </c>
      <c r="H115" s="18">
        <v>3000</v>
      </c>
      <c r="I115" s="5">
        <v>1</v>
      </c>
    </row>
    <row r="116" spans="1:12" x14ac:dyDescent="0.35">
      <c r="A116" t="s">
        <v>248</v>
      </c>
      <c r="C116"/>
      <c r="F116"/>
      <c r="G116"/>
      <c r="H116" s="4">
        <v>14000</v>
      </c>
      <c r="I116" s="5">
        <v>10</v>
      </c>
      <c r="J116" s="12">
        <v>14000</v>
      </c>
      <c r="K116" t="s">
        <v>528</v>
      </c>
      <c r="L116">
        <f>SUM(J116-GETPIVOTDATA("Sum of Amt",$A$3,"YYYY",2012))</f>
        <v>0</v>
      </c>
    </row>
    <row r="117" spans="1:12" x14ac:dyDescent="0.35">
      <c r="A117" s="1">
        <v>2013</v>
      </c>
      <c r="B117" s="2" t="s">
        <v>10</v>
      </c>
      <c r="C117" s="3">
        <v>1000</v>
      </c>
      <c r="D117" s="17" t="s">
        <v>249</v>
      </c>
      <c r="E117" s="17" t="s">
        <v>250</v>
      </c>
      <c r="F117" s="17" t="s">
        <v>13</v>
      </c>
      <c r="G117" s="17" t="s">
        <v>251</v>
      </c>
      <c r="H117" s="18">
        <v>1000</v>
      </c>
      <c r="I117" s="5">
        <v>1</v>
      </c>
    </row>
    <row r="118" spans="1:12" x14ac:dyDescent="0.35">
      <c r="B118" s="2"/>
      <c r="D118" s="17" t="s">
        <v>252</v>
      </c>
      <c r="E118" s="17" t="s">
        <v>545</v>
      </c>
      <c r="F118" t="s">
        <v>13</v>
      </c>
      <c r="G118" s="17" t="s">
        <v>254</v>
      </c>
      <c r="H118" s="18">
        <v>1000</v>
      </c>
      <c r="I118" s="5">
        <v>1</v>
      </c>
    </row>
    <row r="119" spans="1:12" x14ac:dyDescent="0.35">
      <c r="B119" s="2"/>
      <c r="D119" s="17" t="s">
        <v>255</v>
      </c>
      <c r="E119" s="17" t="s">
        <v>544</v>
      </c>
      <c r="F119" t="s">
        <v>13</v>
      </c>
      <c r="G119" s="17" t="s">
        <v>257</v>
      </c>
      <c r="H119" s="18">
        <v>1000</v>
      </c>
      <c r="I119" s="5">
        <v>1</v>
      </c>
    </row>
    <row r="120" spans="1:12" x14ac:dyDescent="0.35">
      <c r="B120" s="2" t="s">
        <v>184</v>
      </c>
      <c r="C120" s="3">
        <v>3000</v>
      </c>
      <c r="D120" s="17" t="s">
        <v>258</v>
      </c>
      <c r="E120" s="17" t="s">
        <v>259</v>
      </c>
      <c r="F120" t="s">
        <v>13</v>
      </c>
      <c r="G120" s="17" t="s">
        <v>260</v>
      </c>
      <c r="H120" s="18">
        <v>3000</v>
      </c>
      <c r="I120" s="5">
        <v>1</v>
      </c>
    </row>
    <row r="121" spans="1:12" x14ac:dyDescent="0.35">
      <c r="A121" t="s">
        <v>261</v>
      </c>
      <c r="C121"/>
      <c r="F121"/>
      <c r="G121"/>
      <c r="H121" s="4">
        <v>6000</v>
      </c>
      <c r="I121" s="5">
        <v>4</v>
      </c>
      <c r="J121" s="12">
        <v>6000</v>
      </c>
      <c r="K121" t="s">
        <v>528</v>
      </c>
      <c r="L121">
        <f>SUM(J121-GETPIVOTDATA("Sum of Amt",$A$3,"YYYY",2013))</f>
        <v>0</v>
      </c>
    </row>
    <row r="122" spans="1:12" x14ac:dyDescent="0.35">
      <c r="A122" s="1">
        <v>2014</v>
      </c>
      <c r="B122" s="2" t="s">
        <v>10</v>
      </c>
      <c r="C122" s="3">
        <v>1000</v>
      </c>
      <c r="D122" s="17" t="s">
        <v>262</v>
      </c>
      <c r="E122" s="17" t="s">
        <v>263</v>
      </c>
      <c r="F122" s="17" t="s">
        <v>13</v>
      </c>
      <c r="G122" s="17" t="s">
        <v>264</v>
      </c>
      <c r="H122" s="18">
        <v>1000</v>
      </c>
      <c r="I122" s="5">
        <v>1</v>
      </c>
    </row>
    <row r="123" spans="1:12" x14ac:dyDescent="0.35">
      <c r="B123" s="2"/>
      <c r="D123" s="17" t="s">
        <v>265</v>
      </c>
      <c r="E123" s="17" t="s">
        <v>266</v>
      </c>
      <c r="F123" t="s">
        <v>13</v>
      </c>
      <c r="G123" s="17" t="s">
        <v>267</v>
      </c>
      <c r="H123" s="18">
        <v>1000</v>
      </c>
      <c r="I123" s="5">
        <v>1</v>
      </c>
    </row>
    <row r="124" spans="1:12" x14ac:dyDescent="0.35">
      <c r="B124" s="2"/>
      <c r="D124" s="17" t="s">
        <v>268</v>
      </c>
      <c r="E124" s="17" t="s">
        <v>269</v>
      </c>
      <c r="F124" s="17" t="s">
        <v>50</v>
      </c>
      <c r="G124" s="17" t="s">
        <v>270</v>
      </c>
      <c r="H124" s="18">
        <v>1000</v>
      </c>
      <c r="I124" s="5">
        <v>1</v>
      </c>
    </row>
    <row r="125" spans="1:12" x14ac:dyDescent="0.35">
      <c r="B125" s="2"/>
      <c r="D125" s="17" t="s">
        <v>271</v>
      </c>
      <c r="E125" s="17" t="s">
        <v>272</v>
      </c>
      <c r="F125" s="17" t="s">
        <v>13</v>
      </c>
      <c r="G125" s="17" t="s">
        <v>273</v>
      </c>
      <c r="H125" s="18">
        <v>1000</v>
      </c>
      <c r="I125" s="5">
        <v>1</v>
      </c>
    </row>
    <row r="126" spans="1:12" x14ac:dyDescent="0.35">
      <c r="B126" s="2"/>
      <c r="D126" s="17" t="s">
        <v>274</v>
      </c>
      <c r="E126" s="17" t="s">
        <v>275</v>
      </c>
      <c r="F126" s="16" t="s">
        <v>50</v>
      </c>
      <c r="G126" s="17" t="s">
        <v>276</v>
      </c>
      <c r="H126" s="18">
        <v>1000</v>
      </c>
      <c r="I126" s="5">
        <v>1</v>
      </c>
    </row>
    <row r="127" spans="1:12" x14ac:dyDescent="0.35">
      <c r="B127" s="2" t="s">
        <v>277</v>
      </c>
      <c r="C127" s="3">
        <v>3000</v>
      </c>
      <c r="D127" s="16" t="s">
        <v>543</v>
      </c>
      <c r="E127" s="16" t="s">
        <v>279</v>
      </c>
      <c r="F127" t="s">
        <v>50</v>
      </c>
      <c r="G127" s="16" t="s">
        <v>280</v>
      </c>
      <c r="H127" s="7">
        <v>3000</v>
      </c>
      <c r="I127" s="5">
        <v>1</v>
      </c>
      <c r="J127" s="16" t="s">
        <v>548</v>
      </c>
      <c r="K127" s="16"/>
    </row>
    <row r="128" spans="1:12" x14ac:dyDescent="0.35">
      <c r="B128" s="2" t="s">
        <v>184</v>
      </c>
      <c r="C128" s="3">
        <v>2000</v>
      </c>
      <c r="D128" s="17" t="s">
        <v>281</v>
      </c>
      <c r="E128" s="17" t="s">
        <v>282</v>
      </c>
      <c r="F128" s="17" t="s">
        <v>13</v>
      </c>
      <c r="G128" s="17" t="s">
        <v>283</v>
      </c>
      <c r="H128" s="18">
        <v>2000</v>
      </c>
      <c r="I128" s="5">
        <v>1</v>
      </c>
    </row>
    <row r="129" spans="1:18" x14ac:dyDescent="0.35">
      <c r="B129" s="2"/>
      <c r="D129" s="17" t="s">
        <v>284</v>
      </c>
      <c r="E129" s="17" t="s">
        <v>285</v>
      </c>
      <c r="F129" t="s">
        <v>13</v>
      </c>
      <c r="G129" s="17" t="s">
        <v>286</v>
      </c>
      <c r="H129" s="18">
        <v>2000</v>
      </c>
      <c r="I129" s="5">
        <v>1</v>
      </c>
    </row>
    <row r="130" spans="1:18" x14ac:dyDescent="0.35">
      <c r="B130" s="2"/>
      <c r="D130" s="17" t="s">
        <v>565</v>
      </c>
      <c r="E130" s="17" t="s">
        <v>288</v>
      </c>
      <c r="F130" t="s">
        <v>13</v>
      </c>
      <c r="G130" s="17" t="s">
        <v>289</v>
      </c>
      <c r="H130" s="18">
        <v>2000</v>
      </c>
      <c r="I130" s="5">
        <v>1</v>
      </c>
      <c r="J130" s="27" t="s">
        <v>566</v>
      </c>
      <c r="K130" s="27"/>
    </row>
    <row r="131" spans="1:18" x14ac:dyDescent="0.35">
      <c r="B131" s="2"/>
      <c r="C131" s="3">
        <v>3000</v>
      </c>
      <c r="D131" s="17" t="s">
        <v>290</v>
      </c>
      <c r="E131" s="17" t="s">
        <v>291</v>
      </c>
      <c r="F131" t="s">
        <v>13</v>
      </c>
      <c r="G131" s="17" t="s">
        <v>292</v>
      </c>
      <c r="H131" s="8">
        <v>3000</v>
      </c>
      <c r="I131" s="5">
        <v>1</v>
      </c>
      <c r="J131" t="s">
        <v>481</v>
      </c>
    </row>
    <row r="132" spans="1:18" x14ac:dyDescent="0.35">
      <c r="A132" t="s">
        <v>293</v>
      </c>
      <c r="C132"/>
      <c r="F132"/>
      <c r="G132"/>
      <c r="H132" s="4">
        <v>17000</v>
      </c>
      <c r="I132" s="5">
        <v>10</v>
      </c>
      <c r="J132" s="12">
        <v>11000</v>
      </c>
      <c r="K132" t="s">
        <v>528</v>
      </c>
      <c r="L132" s="14">
        <f>SUM(J132-GETPIVOTDATA("Sum of Amt",$A$3,"YYYY",2014))</f>
        <v>-6000</v>
      </c>
      <c r="M132" t="s">
        <v>537</v>
      </c>
    </row>
    <row r="133" spans="1:18" x14ac:dyDescent="0.35">
      <c r="A133" s="1">
        <v>2015</v>
      </c>
      <c r="B133" s="2" t="s">
        <v>10</v>
      </c>
      <c r="C133" s="3">
        <v>1000</v>
      </c>
      <c r="D133" s="17" t="s">
        <v>294</v>
      </c>
      <c r="E133" s="17" t="s">
        <v>291</v>
      </c>
      <c r="F133" s="17" t="s">
        <v>13</v>
      </c>
      <c r="G133" s="17" t="s">
        <v>295</v>
      </c>
      <c r="H133" s="18">
        <v>1000</v>
      </c>
      <c r="I133" s="5">
        <v>1</v>
      </c>
    </row>
    <row r="134" spans="1:18" x14ac:dyDescent="0.35">
      <c r="B134" s="2"/>
      <c r="D134" s="17" t="s">
        <v>296</v>
      </c>
      <c r="E134" s="17" t="s">
        <v>297</v>
      </c>
      <c r="F134" t="s">
        <v>13</v>
      </c>
      <c r="G134" s="17" t="s">
        <v>298</v>
      </c>
      <c r="H134" s="18">
        <v>1000</v>
      </c>
      <c r="I134" s="5">
        <v>1</v>
      </c>
      <c r="J134" s="17" t="s">
        <v>527</v>
      </c>
      <c r="K134" s="17"/>
      <c r="L134" s="17"/>
      <c r="M134" s="17" t="s">
        <v>542</v>
      </c>
      <c r="N134" s="17" t="s">
        <v>263</v>
      </c>
      <c r="O134" s="17"/>
      <c r="Q134" s="16" t="s">
        <v>560</v>
      </c>
      <c r="R134" s="16" t="s">
        <v>561</v>
      </c>
    </row>
    <row r="135" spans="1:18" x14ac:dyDescent="0.35">
      <c r="A135" t="s">
        <v>299</v>
      </c>
      <c r="C135"/>
      <c r="F135"/>
      <c r="G135"/>
      <c r="H135" s="4">
        <v>2000</v>
      </c>
      <c r="I135" s="5">
        <v>2</v>
      </c>
      <c r="J135" s="12">
        <v>6000</v>
      </c>
      <c r="K135" t="s">
        <v>528</v>
      </c>
      <c r="L135" s="15">
        <f>SUM(J135-GETPIVOTDATA("Sum of Amt",$A$3,"YYYY",2015))</f>
        <v>4000</v>
      </c>
      <c r="M135" t="s">
        <v>538</v>
      </c>
    </row>
    <row r="136" spans="1:18" x14ac:dyDescent="0.35">
      <c r="A136" s="1">
        <v>2016</v>
      </c>
      <c r="B136" s="2" t="s">
        <v>10</v>
      </c>
      <c r="C136" s="3">
        <v>1000</v>
      </c>
      <c r="D136" s="17" t="s">
        <v>300</v>
      </c>
      <c r="E136" s="17" t="s">
        <v>301</v>
      </c>
      <c r="F136" s="17" t="s">
        <v>13</v>
      </c>
      <c r="G136" s="17" t="s">
        <v>302</v>
      </c>
      <c r="H136" s="18">
        <v>1000</v>
      </c>
      <c r="I136" s="5">
        <v>1</v>
      </c>
    </row>
    <row r="137" spans="1:18" x14ac:dyDescent="0.35">
      <c r="B137" s="2"/>
      <c r="D137" s="17" t="s">
        <v>303</v>
      </c>
      <c r="E137" s="17" t="s">
        <v>304</v>
      </c>
      <c r="F137" t="s">
        <v>13</v>
      </c>
      <c r="G137" s="17" t="s">
        <v>305</v>
      </c>
      <c r="H137" s="18">
        <v>1000</v>
      </c>
      <c r="I137" s="26">
        <v>1</v>
      </c>
    </row>
    <row r="138" spans="1:18" x14ac:dyDescent="0.35">
      <c r="B138" s="2"/>
      <c r="D138" s="17" t="s">
        <v>306</v>
      </c>
      <c r="E138" s="17" t="s">
        <v>304</v>
      </c>
      <c r="F138" t="s">
        <v>13</v>
      </c>
      <c r="G138" s="17" t="s">
        <v>307</v>
      </c>
      <c r="H138" s="18">
        <v>1000</v>
      </c>
      <c r="I138" s="26">
        <v>1</v>
      </c>
    </row>
    <row r="139" spans="1:18" x14ac:dyDescent="0.35">
      <c r="B139" s="2"/>
      <c r="D139" s="17" t="s">
        <v>308</v>
      </c>
      <c r="E139" s="17" t="s">
        <v>309</v>
      </c>
      <c r="F139" s="17" t="s">
        <v>13</v>
      </c>
      <c r="G139" s="17" t="s">
        <v>310</v>
      </c>
      <c r="H139" s="18">
        <v>1000</v>
      </c>
      <c r="I139" s="5">
        <v>1</v>
      </c>
    </row>
    <row r="140" spans="1:18" x14ac:dyDescent="0.35">
      <c r="B140" s="2"/>
      <c r="D140" s="28" t="s">
        <v>311</v>
      </c>
      <c r="E140" s="28" t="s">
        <v>312</v>
      </c>
      <c r="F140" s="28" t="s">
        <v>13</v>
      </c>
      <c r="G140" s="28" t="s">
        <v>313</v>
      </c>
      <c r="H140" s="29">
        <v>1000</v>
      </c>
      <c r="I140" s="5">
        <v>1</v>
      </c>
      <c r="J140" s="16" t="s">
        <v>592</v>
      </c>
    </row>
    <row r="141" spans="1:18" x14ac:dyDescent="0.35">
      <c r="B141" s="2"/>
      <c r="D141" s="17" t="s">
        <v>314</v>
      </c>
      <c r="E141" s="17" t="s">
        <v>301</v>
      </c>
      <c r="F141" s="17" t="s">
        <v>13</v>
      </c>
      <c r="G141" s="17" t="s">
        <v>315</v>
      </c>
      <c r="H141" s="18">
        <v>1000</v>
      </c>
      <c r="I141" s="5">
        <v>1</v>
      </c>
    </row>
    <row r="142" spans="1:18" x14ac:dyDescent="0.35">
      <c r="B142" s="2"/>
      <c r="D142" s="17" t="s">
        <v>316</v>
      </c>
      <c r="E142" s="17" t="s">
        <v>207</v>
      </c>
      <c r="F142" s="17" t="s">
        <v>13</v>
      </c>
      <c r="G142" s="17" t="s">
        <v>317</v>
      </c>
      <c r="H142" s="18">
        <v>1000</v>
      </c>
      <c r="I142" s="5">
        <v>1</v>
      </c>
    </row>
    <row r="143" spans="1:18" x14ac:dyDescent="0.35">
      <c r="B143" s="2" t="s">
        <v>184</v>
      </c>
      <c r="C143" s="3">
        <v>2000</v>
      </c>
      <c r="D143" s="17" t="s">
        <v>318</v>
      </c>
      <c r="E143" s="17" t="s">
        <v>319</v>
      </c>
      <c r="F143" s="17" t="s">
        <v>13</v>
      </c>
      <c r="G143" s="17" t="s">
        <v>320</v>
      </c>
      <c r="H143" s="18">
        <v>2000</v>
      </c>
      <c r="I143" s="5">
        <v>1</v>
      </c>
    </row>
    <row r="144" spans="1:18" x14ac:dyDescent="0.35">
      <c r="B144" s="2"/>
      <c r="D144" s="17" t="s">
        <v>321</v>
      </c>
      <c r="E144" s="17" t="s">
        <v>322</v>
      </c>
      <c r="F144" s="17" t="s">
        <v>13</v>
      </c>
      <c r="G144" s="17" t="s">
        <v>323</v>
      </c>
      <c r="H144" s="18">
        <v>2000</v>
      </c>
      <c r="I144" s="5">
        <v>1</v>
      </c>
    </row>
    <row r="145" spans="1:12" x14ac:dyDescent="0.35">
      <c r="A145" t="s">
        <v>324</v>
      </c>
      <c r="C145"/>
      <c r="F145"/>
      <c r="G145"/>
      <c r="H145" s="4">
        <v>11000</v>
      </c>
      <c r="I145" s="5">
        <v>9</v>
      </c>
      <c r="J145" s="12">
        <v>11000</v>
      </c>
      <c r="K145" t="s">
        <v>528</v>
      </c>
      <c r="L145">
        <f>SUM(J145-GETPIVOTDATA("Sum of Amt",$A$3,"YYYY",2016))</f>
        <v>0</v>
      </c>
    </row>
    <row r="146" spans="1:12" x14ac:dyDescent="0.35">
      <c r="A146" s="1">
        <v>2017</v>
      </c>
      <c r="B146" s="2" t="s">
        <v>10</v>
      </c>
      <c r="C146" s="3">
        <v>0</v>
      </c>
      <c r="D146" s="16" t="s">
        <v>325</v>
      </c>
      <c r="E146" s="16" t="s">
        <v>326</v>
      </c>
      <c r="F146" s="16" t="s">
        <v>50</v>
      </c>
      <c r="G146" s="16" t="s">
        <v>327</v>
      </c>
      <c r="H146" s="7"/>
      <c r="I146" s="5">
        <v>1</v>
      </c>
      <c r="J146" s="16" t="s">
        <v>593</v>
      </c>
    </row>
    <row r="147" spans="1:12" x14ac:dyDescent="0.35">
      <c r="B147" s="2"/>
      <c r="C147" s="3">
        <v>1500</v>
      </c>
      <c r="D147" s="17" t="s">
        <v>328</v>
      </c>
      <c r="E147" s="17" t="s">
        <v>329</v>
      </c>
      <c r="F147" s="17" t="s">
        <v>13</v>
      </c>
      <c r="G147" s="17" t="s">
        <v>330</v>
      </c>
      <c r="H147" s="18">
        <v>1500</v>
      </c>
      <c r="I147" s="5">
        <v>1</v>
      </c>
    </row>
    <row r="148" spans="1:12" x14ac:dyDescent="0.35">
      <c r="B148" s="2"/>
      <c r="C148" s="3">
        <v>3900</v>
      </c>
      <c r="D148" s="17" t="s">
        <v>573</v>
      </c>
      <c r="E148" s="17" t="s">
        <v>332</v>
      </c>
      <c r="F148" s="17" t="s">
        <v>13</v>
      </c>
      <c r="G148" s="17" t="s">
        <v>333</v>
      </c>
      <c r="H148" s="18">
        <v>3900</v>
      </c>
      <c r="I148" s="5">
        <v>1</v>
      </c>
      <c r="J148" s="16" t="s">
        <v>574</v>
      </c>
      <c r="K148" s="16"/>
      <c r="L148" s="16"/>
    </row>
    <row r="149" spans="1:12" x14ac:dyDescent="0.35">
      <c r="B149" s="2" t="s">
        <v>184</v>
      </c>
      <c r="C149" s="3">
        <v>3000</v>
      </c>
      <c r="D149" s="17" t="s">
        <v>334</v>
      </c>
      <c r="E149" s="17" t="s">
        <v>335</v>
      </c>
      <c r="F149" s="17" t="s">
        <v>13</v>
      </c>
      <c r="G149" s="17" t="s">
        <v>336</v>
      </c>
      <c r="H149" s="18">
        <v>3000</v>
      </c>
      <c r="I149" s="5">
        <v>1</v>
      </c>
    </row>
    <row r="150" spans="1:12" x14ac:dyDescent="0.35">
      <c r="B150" s="2"/>
      <c r="D150" s="17" t="s">
        <v>337</v>
      </c>
      <c r="E150" s="17" t="s">
        <v>338</v>
      </c>
      <c r="F150" s="17" t="s">
        <v>13</v>
      </c>
      <c r="G150" s="17" t="s">
        <v>336</v>
      </c>
      <c r="H150" s="18">
        <v>3000</v>
      </c>
      <c r="I150" s="5">
        <v>1</v>
      </c>
    </row>
    <row r="151" spans="1:12" x14ac:dyDescent="0.35">
      <c r="A151" t="s">
        <v>339</v>
      </c>
      <c r="C151"/>
      <c r="F151"/>
      <c r="G151"/>
      <c r="H151" s="4">
        <v>11400</v>
      </c>
      <c r="I151" s="5">
        <v>5</v>
      </c>
      <c r="J151" s="12">
        <v>11400</v>
      </c>
      <c r="K151" t="s">
        <v>528</v>
      </c>
      <c r="L151" s="14">
        <f>SUM(J151-GETPIVOTDATA("Sum of Amt",$A$3,"YYYY",2017))</f>
        <v>0</v>
      </c>
    </row>
    <row r="152" spans="1:12" x14ac:dyDescent="0.35">
      <c r="A152" s="1">
        <v>2018</v>
      </c>
      <c r="B152" s="2" t="s">
        <v>10</v>
      </c>
      <c r="C152" s="3">
        <v>0</v>
      </c>
      <c r="D152" s="16" t="s">
        <v>340</v>
      </c>
      <c r="E152" s="16" t="s">
        <v>341</v>
      </c>
      <c r="F152" s="16" t="s">
        <v>13</v>
      </c>
      <c r="G152" s="16" t="s">
        <v>342</v>
      </c>
      <c r="H152" s="7">
        <v>0</v>
      </c>
      <c r="I152" s="5">
        <v>1</v>
      </c>
      <c r="J152" s="16" t="s">
        <v>592</v>
      </c>
    </row>
    <row r="153" spans="1:12" x14ac:dyDescent="0.35">
      <c r="B153" s="2"/>
      <c r="C153" s="3">
        <v>1000</v>
      </c>
      <c r="D153" s="28" t="s">
        <v>343</v>
      </c>
      <c r="E153" s="28" t="s">
        <v>344</v>
      </c>
      <c r="F153" s="28" t="s">
        <v>13</v>
      </c>
      <c r="G153" s="28" t="s">
        <v>345</v>
      </c>
      <c r="H153" s="29">
        <v>1000</v>
      </c>
      <c r="I153" s="5">
        <v>1</v>
      </c>
      <c r="J153" s="16" t="s">
        <v>592</v>
      </c>
    </row>
    <row r="154" spans="1:12" x14ac:dyDescent="0.35">
      <c r="B154" s="2"/>
      <c r="D154" s="28" t="s">
        <v>346</v>
      </c>
      <c r="E154" s="28" t="s">
        <v>344</v>
      </c>
      <c r="F154" s="28" t="s">
        <v>13</v>
      </c>
      <c r="G154" s="28" t="s">
        <v>345</v>
      </c>
      <c r="H154" s="29">
        <v>1000</v>
      </c>
      <c r="I154" s="5">
        <v>1</v>
      </c>
      <c r="J154" s="16" t="s">
        <v>592</v>
      </c>
    </row>
    <row r="155" spans="1:12" x14ac:dyDescent="0.35">
      <c r="B155" s="2"/>
      <c r="C155" s="3">
        <v>1500</v>
      </c>
      <c r="D155" s="28" t="s">
        <v>571</v>
      </c>
      <c r="E155" s="28" t="s">
        <v>348</v>
      </c>
      <c r="F155" s="28" t="s">
        <v>50</v>
      </c>
      <c r="G155" s="28" t="s">
        <v>349</v>
      </c>
      <c r="H155" s="29">
        <v>1500</v>
      </c>
      <c r="I155" s="5">
        <v>1</v>
      </c>
      <c r="J155" s="16" t="s">
        <v>592</v>
      </c>
    </row>
    <row r="156" spans="1:12" x14ac:dyDescent="0.35">
      <c r="B156" s="2"/>
      <c r="D156" s="16" t="s">
        <v>572</v>
      </c>
      <c r="E156" s="16" t="s">
        <v>351</v>
      </c>
      <c r="F156" s="16" t="s">
        <v>50</v>
      </c>
      <c r="G156" s="16" t="s">
        <v>349</v>
      </c>
      <c r="H156" s="7">
        <v>1500</v>
      </c>
      <c r="I156" s="5">
        <v>1</v>
      </c>
      <c r="J156" s="16" t="s">
        <v>575</v>
      </c>
      <c r="K156" s="16"/>
      <c r="L156" s="16"/>
    </row>
    <row r="157" spans="1:12" x14ac:dyDescent="0.35">
      <c r="B157" s="2"/>
      <c r="D157" s="28" t="s">
        <v>352</v>
      </c>
      <c r="E157" s="28" t="s">
        <v>353</v>
      </c>
      <c r="F157" s="28" t="s">
        <v>13</v>
      </c>
      <c r="G157" s="28" t="s">
        <v>354</v>
      </c>
      <c r="H157" s="29">
        <v>1500</v>
      </c>
      <c r="I157" s="5">
        <v>1</v>
      </c>
      <c r="J157" s="16" t="s">
        <v>592</v>
      </c>
    </row>
    <row r="158" spans="1:12" x14ac:dyDescent="0.35">
      <c r="B158" s="2"/>
      <c r="C158" s="3">
        <v>2000</v>
      </c>
      <c r="D158" s="28" t="s">
        <v>355</v>
      </c>
      <c r="E158" s="28" t="s">
        <v>356</v>
      </c>
      <c r="F158" s="28" t="s">
        <v>13</v>
      </c>
      <c r="G158" s="28" t="s">
        <v>357</v>
      </c>
      <c r="H158" s="29">
        <v>2000</v>
      </c>
      <c r="I158" s="5">
        <v>1</v>
      </c>
      <c r="J158" s="16" t="s">
        <v>592</v>
      </c>
    </row>
    <row r="159" spans="1:12" x14ac:dyDescent="0.35">
      <c r="B159" s="2"/>
      <c r="D159" s="28" t="s">
        <v>358</v>
      </c>
      <c r="E159" s="28" t="s">
        <v>356</v>
      </c>
      <c r="F159" s="28" t="s">
        <v>13</v>
      </c>
      <c r="G159" s="28" t="s">
        <v>357</v>
      </c>
      <c r="H159" s="29">
        <v>2000</v>
      </c>
      <c r="I159" s="5">
        <v>1</v>
      </c>
      <c r="J159" s="16" t="s">
        <v>592</v>
      </c>
    </row>
    <row r="160" spans="1:12" x14ac:dyDescent="0.35">
      <c r="B160" s="2"/>
      <c r="D160" s="28" t="s">
        <v>359</v>
      </c>
      <c r="E160" s="28" t="s">
        <v>360</v>
      </c>
      <c r="F160" s="28" t="s">
        <v>13</v>
      </c>
      <c r="G160" s="28" t="s">
        <v>361</v>
      </c>
      <c r="H160" s="29">
        <v>2000</v>
      </c>
      <c r="I160" s="5">
        <v>1</v>
      </c>
      <c r="J160" s="16" t="s">
        <v>592</v>
      </c>
    </row>
    <row r="161" spans="1:13" x14ac:dyDescent="0.35">
      <c r="B161" s="2" t="s">
        <v>184</v>
      </c>
      <c r="C161" s="3">
        <v>0</v>
      </c>
      <c r="D161" s="16" t="s">
        <v>362</v>
      </c>
      <c r="E161" s="16" t="s">
        <v>363</v>
      </c>
      <c r="F161" s="16" t="s">
        <v>50</v>
      </c>
      <c r="G161" s="16" t="s">
        <v>364</v>
      </c>
      <c r="H161" s="7"/>
      <c r="I161" s="5">
        <v>1</v>
      </c>
      <c r="J161" s="16" t="s">
        <v>592</v>
      </c>
    </row>
    <row r="162" spans="1:13" x14ac:dyDescent="0.35">
      <c r="B162" s="2"/>
      <c r="C162" s="3">
        <v>3000</v>
      </c>
      <c r="D162" s="28" t="s">
        <v>365</v>
      </c>
      <c r="E162" s="28" t="s">
        <v>366</v>
      </c>
      <c r="F162" s="28" t="s">
        <v>13</v>
      </c>
      <c r="G162" s="28" t="s">
        <v>367</v>
      </c>
      <c r="H162" s="29">
        <v>3000</v>
      </c>
      <c r="I162" s="5">
        <v>1</v>
      </c>
      <c r="J162" s="16" t="s">
        <v>592</v>
      </c>
    </row>
    <row r="163" spans="1:13" x14ac:dyDescent="0.35">
      <c r="B163" s="2"/>
      <c r="D163" s="28" t="s">
        <v>368</v>
      </c>
      <c r="E163" s="28" t="s">
        <v>369</v>
      </c>
      <c r="F163" s="28" t="s">
        <v>13</v>
      </c>
      <c r="G163" s="28" t="s">
        <v>370</v>
      </c>
      <c r="H163" s="29">
        <v>3000</v>
      </c>
      <c r="I163" s="5">
        <v>1</v>
      </c>
      <c r="J163" s="16" t="s">
        <v>592</v>
      </c>
    </row>
    <row r="164" spans="1:13" x14ac:dyDescent="0.35">
      <c r="B164" s="2"/>
      <c r="C164" s="3">
        <v>3004</v>
      </c>
      <c r="D164" s="28" t="s">
        <v>371</v>
      </c>
      <c r="E164" s="28" t="s">
        <v>372</v>
      </c>
      <c r="F164" s="28" t="s">
        <v>13</v>
      </c>
      <c r="G164" s="28" t="s">
        <v>373</v>
      </c>
      <c r="H164" s="29">
        <v>3004</v>
      </c>
      <c r="I164" s="5">
        <v>1</v>
      </c>
      <c r="J164" s="16" t="s">
        <v>592</v>
      </c>
    </row>
    <row r="165" spans="1:13" x14ac:dyDescent="0.35">
      <c r="A165" t="s">
        <v>374</v>
      </c>
      <c r="C165"/>
      <c r="F165"/>
      <c r="G165"/>
      <c r="H165" s="4">
        <v>21504</v>
      </c>
      <c r="I165" s="5">
        <v>13</v>
      </c>
      <c r="J165" s="12">
        <v>21504</v>
      </c>
      <c r="K165" t="s">
        <v>528</v>
      </c>
      <c r="L165">
        <f>SUM(J165-GETPIVOTDATA("Sum of Amt",$A$3,"YYYY",2018))</f>
        <v>0</v>
      </c>
    </row>
    <row r="166" spans="1:13" x14ac:dyDescent="0.35">
      <c r="A166" s="1">
        <v>2019</v>
      </c>
      <c r="B166" s="2" t="s">
        <v>10</v>
      </c>
      <c r="C166" s="3">
        <v>2000</v>
      </c>
      <c r="D166" s="17" t="s">
        <v>375</v>
      </c>
      <c r="E166" s="17" t="s">
        <v>376</v>
      </c>
      <c r="F166" s="17" t="s">
        <v>13</v>
      </c>
      <c r="G166" s="17" t="s">
        <v>377</v>
      </c>
      <c r="H166" s="18">
        <v>2000</v>
      </c>
      <c r="I166" s="5">
        <v>1</v>
      </c>
    </row>
    <row r="167" spans="1:13" x14ac:dyDescent="0.35">
      <c r="B167" s="2"/>
      <c r="D167" s="17" t="s">
        <v>378</v>
      </c>
      <c r="E167" s="17" t="s">
        <v>376</v>
      </c>
      <c r="F167" s="17" t="s">
        <v>13</v>
      </c>
      <c r="G167" s="17" t="s">
        <v>377</v>
      </c>
      <c r="H167" s="18">
        <v>2000</v>
      </c>
      <c r="I167" s="5">
        <v>1</v>
      </c>
    </row>
    <row r="168" spans="1:13" x14ac:dyDescent="0.35">
      <c r="B168" s="2"/>
      <c r="D168" s="28" t="s">
        <v>379</v>
      </c>
      <c r="E168" s="28" t="s">
        <v>380</v>
      </c>
      <c r="F168" s="28" t="s">
        <v>13</v>
      </c>
      <c r="G168" s="28" t="s">
        <v>381</v>
      </c>
      <c r="H168" s="29">
        <v>2000</v>
      </c>
      <c r="I168" s="5">
        <v>1</v>
      </c>
      <c r="J168" s="16" t="s">
        <v>592</v>
      </c>
    </row>
    <row r="169" spans="1:13" x14ac:dyDescent="0.35">
      <c r="B169" s="2"/>
      <c r="D169" s="28" t="s">
        <v>382</v>
      </c>
      <c r="E169" s="28" t="s">
        <v>380</v>
      </c>
      <c r="F169" s="28" t="s">
        <v>13</v>
      </c>
      <c r="G169" s="28" t="s">
        <v>381</v>
      </c>
      <c r="H169" s="29">
        <v>2000</v>
      </c>
      <c r="I169" s="5">
        <v>1</v>
      </c>
      <c r="J169" s="16" t="s">
        <v>592</v>
      </c>
    </row>
    <row r="170" spans="1:13" x14ac:dyDescent="0.35">
      <c r="B170" s="2"/>
      <c r="D170" s="17" t="s">
        <v>383</v>
      </c>
      <c r="E170" s="17" t="s">
        <v>384</v>
      </c>
      <c r="F170" s="17" t="s">
        <v>13</v>
      </c>
      <c r="G170" s="17" t="s">
        <v>385</v>
      </c>
      <c r="H170" s="18">
        <v>2000</v>
      </c>
      <c r="I170" s="5">
        <v>1</v>
      </c>
      <c r="J170" s="16" t="s">
        <v>592</v>
      </c>
      <c r="K170" t="s">
        <v>577</v>
      </c>
      <c r="L170" s="17" t="s">
        <v>596</v>
      </c>
    </row>
    <row r="171" spans="1:13" x14ac:dyDescent="0.35">
      <c r="B171" s="2"/>
      <c r="D171" s="17" t="s">
        <v>386</v>
      </c>
      <c r="E171" s="17" t="s">
        <v>384</v>
      </c>
      <c r="F171" s="17" t="s">
        <v>13</v>
      </c>
      <c r="G171" s="17" t="s">
        <v>385</v>
      </c>
      <c r="H171" s="18">
        <v>2000</v>
      </c>
      <c r="I171" s="5">
        <v>1</v>
      </c>
      <c r="J171" s="16" t="s">
        <v>592</v>
      </c>
      <c r="K171" t="s">
        <v>577</v>
      </c>
      <c r="L171" s="17" t="s">
        <v>596</v>
      </c>
    </row>
    <row r="172" spans="1:13" x14ac:dyDescent="0.35">
      <c r="B172" s="2" t="s">
        <v>277</v>
      </c>
      <c r="C172" s="3">
        <v>2000</v>
      </c>
      <c r="D172" s="16" t="s">
        <v>387</v>
      </c>
      <c r="E172" s="16" t="s">
        <v>388</v>
      </c>
      <c r="F172" s="16" t="s">
        <v>13</v>
      </c>
      <c r="G172" s="16" t="s">
        <v>389</v>
      </c>
      <c r="H172" s="7">
        <v>2000</v>
      </c>
      <c r="I172" s="5">
        <v>1</v>
      </c>
      <c r="J172" s="16" t="s">
        <v>592</v>
      </c>
      <c r="K172" s="16" t="s">
        <v>576</v>
      </c>
    </row>
    <row r="173" spans="1:13" x14ac:dyDescent="0.35">
      <c r="B173" s="2"/>
      <c r="D173" s="16" t="s">
        <v>390</v>
      </c>
      <c r="E173" s="16" t="s">
        <v>388</v>
      </c>
      <c r="F173" s="16" t="s">
        <v>13</v>
      </c>
      <c r="G173" s="16" t="s">
        <v>389</v>
      </c>
      <c r="H173" s="7">
        <v>2000</v>
      </c>
      <c r="I173" s="5">
        <v>1</v>
      </c>
      <c r="J173" s="16" t="s">
        <v>592</v>
      </c>
      <c r="K173" s="16" t="s">
        <v>576</v>
      </c>
    </row>
    <row r="174" spans="1:13" x14ac:dyDescent="0.35">
      <c r="B174" s="2"/>
      <c r="C174" s="3">
        <v>3000</v>
      </c>
      <c r="D174" s="16" t="s">
        <v>391</v>
      </c>
      <c r="E174" s="16" t="s">
        <v>388</v>
      </c>
      <c r="F174" s="16" t="s">
        <v>50</v>
      </c>
      <c r="G174" s="16" t="s">
        <v>392</v>
      </c>
      <c r="H174" s="7">
        <v>3000</v>
      </c>
      <c r="I174" s="5">
        <v>1</v>
      </c>
      <c r="J174" s="16" t="s">
        <v>592</v>
      </c>
      <c r="K174" s="16" t="s">
        <v>576</v>
      </c>
    </row>
    <row r="175" spans="1:13" x14ac:dyDescent="0.35">
      <c r="A175" t="s">
        <v>393</v>
      </c>
      <c r="C175"/>
      <c r="F175"/>
      <c r="G175"/>
      <c r="H175" s="4">
        <v>19000</v>
      </c>
      <c r="I175" s="5">
        <v>9</v>
      </c>
      <c r="J175" s="12">
        <v>15000</v>
      </c>
      <c r="K175" t="s">
        <v>528</v>
      </c>
      <c r="L175" s="14">
        <f>SUM(J175-GETPIVOTDATA("Sum of Amt",$A$3,"YYYY",2019))+4000</f>
        <v>0</v>
      </c>
      <c r="M175" t="s">
        <v>596</v>
      </c>
    </row>
    <row r="176" spans="1:13" x14ac:dyDescent="0.35">
      <c r="A176" s="1">
        <v>2020</v>
      </c>
      <c r="B176" s="2" t="s">
        <v>10</v>
      </c>
      <c r="C176" s="3">
        <v>0</v>
      </c>
      <c r="D176" s="16" t="s">
        <v>394</v>
      </c>
      <c r="E176" s="16" t="s">
        <v>395</v>
      </c>
      <c r="F176" s="16" t="s">
        <v>13</v>
      </c>
      <c r="G176" s="16" t="s">
        <v>396</v>
      </c>
      <c r="H176" s="7">
        <v>0</v>
      </c>
      <c r="I176" s="5">
        <v>1</v>
      </c>
      <c r="J176" s="16" t="s">
        <v>592</v>
      </c>
    </row>
    <row r="177" spans="1:13" x14ac:dyDescent="0.35">
      <c r="B177" s="2"/>
      <c r="D177" s="16" t="s">
        <v>397</v>
      </c>
      <c r="E177" s="16" t="s">
        <v>398</v>
      </c>
      <c r="F177" s="16" t="s">
        <v>13</v>
      </c>
      <c r="G177" s="16" t="s">
        <v>396</v>
      </c>
      <c r="H177" s="7">
        <v>0</v>
      </c>
      <c r="I177" s="5">
        <v>1</v>
      </c>
      <c r="J177" s="16" t="s">
        <v>593</v>
      </c>
    </row>
    <row r="178" spans="1:13" x14ac:dyDescent="0.35">
      <c r="B178" s="2"/>
      <c r="D178" s="16" t="s">
        <v>399</v>
      </c>
      <c r="E178" s="16" t="s">
        <v>400</v>
      </c>
      <c r="F178" s="16" t="s">
        <v>50</v>
      </c>
      <c r="G178" s="16" t="s">
        <v>401</v>
      </c>
      <c r="H178" s="7">
        <v>0</v>
      </c>
      <c r="I178" s="5">
        <v>1</v>
      </c>
      <c r="J178" s="16" t="s">
        <v>593</v>
      </c>
    </row>
    <row r="179" spans="1:13" x14ac:dyDescent="0.35">
      <c r="B179" s="2"/>
      <c r="C179" s="3">
        <v>450</v>
      </c>
      <c r="D179" s="17" t="s">
        <v>402</v>
      </c>
      <c r="E179" s="17" t="s">
        <v>403</v>
      </c>
      <c r="F179" s="17" t="s">
        <v>13</v>
      </c>
      <c r="G179" s="17" t="s">
        <v>404</v>
      </c>
      <c r="H179" s="18">
        <v>450</v>
      </c>
      <c r="I179" s="5">
        <v>1</v>
      </c>
    </row>
    <row r="180" spans="1:13" x14ac:dyDescent="0.35">
      <c r="B180" s="2"/>
      <c r="D180" s="17" t="s">
        <v>405</v>
      </c>
      <c r="E180" s="17" t="s">
        <v>403</v>
      </c>
      <c r="F180" s="17" t="s">
        <v>13</v>
      </c>
      <c r="G180" s="17" t="s">
        <v>404</v>
      </c>
      <c r="H180" s="18">
        <v>450</v>
      </c>
      <c r="I180" s="5">
        <v>1</v>
      </c>
    </row>
    <row r="181" spans="1:13" x14ac:dyDescent="0.35">
      <c r="B181" s="2"/>
      <c r="C181" s="3">
        <v>2000</v>
      </c>
      <c r="D181" s="17" t="s">
        <v>406</v>
      </c>
      <c r="E181" s="17" t="s">
        <v>407</v>
      </c>
      <c r="F181" s="17" t="s">
        <v>13</v>
      </c>
      <c r="G181" s="17" t="s">
        <v>408</v>
      </c>
      <c r="H181" s="18">
        <v>2000</v>
      </c>
      <c r="I181" s="5">
        <v>1</v>
      </c>
    </row>
    <row r="182" spans="1:13" x14ac:dyDescent="0.35">
      <c r="B182" s="2"/>
      <c r="D182" s="17" t="s">
        <v>409</v>
      </c>
      <c r="E182" s="17" t="s">
        <v>410</v>
      </c>
      <c r="F182" s="17" t="s">
        <v>13</v>
      </c>
      <c r="G182" s="17" t="s">
        <v>408</v>
      </c>
      <c r="H182" s="18">
        <v>2000</v>
      </c>
      <c r="I182" s="5">
        <v>1</v>
      </c>
    </row>
    <row r="183" spans="1:13" x14ac:dyDescent="0.35">
      <c r="B183" s="2"/>
      <c r="C183" s="3">
        <v>2500</v>
      </c>
      <c r="D183" s="28" t="s">
        <v>411</v>
      </c>
      <c r="E183" s="28" t="s">
        <v>412</v>
      </c>
      <c r="F183" s="28" t="s">
        <v>13</v>
      </c>
      <c r="G183" s="28" t="s">
        <v>413</v>
      </c>
      <c r="H183" s="29">
        <v>2500</v>
      </c>
      <c r="I183" s="5">
        <v>1</v>
      </c>
      <c r="J183" s="16" t="s">
        <v>592</v>
      </c>
    </row>
    <row r="184" spans="1:13" x14ac:dyDescent="0.35">
      <c r="B184" s="2"/>
      <c r="D184" s="28" t="s">
        <v>414</v>
      </c>
      <c r="E184" s="28" t="s">
        <v>412</v>
      </c>
      <c r="F184" s="28" t="s">
        <v>13</v>
      </c>
      <c r="G184" s="28" t="s">
        <v>413</v>
      </c>
      <c r="H184" s="29">
        <v>2500</v>
      </c>
      <c r="I184" s="5">
        <v>1</v>
      </c>
      <c r="J184" s="16" t="s">
        <v>592</v>
      </c>
    </row>
    <row r="185" spans="1:13" x14ac:dyDescent="0.35">
      <c r="B185" s="2"/>
      <c r="D185" s="28" t="s">
        <v>415</v>
      </c>
      <c r="E185" s="28" t="s">
        <v>412</v>
      </c>
      <c r="F185" s="28" t="s">
        <v>13</v>
      </c>
      <c r="G185" s="28" t="s">
        <v>413</v>
      </c>
      <c r="H185" s="29">
        <v>2500</v>
      </c>
      <c r="I185" s="5">
        <v>1</v>
      </c>
      <c r="J185" s="16" t="s">
        <v>592</v>
      </c>
    </row>
    <row r="186" spans="1:13" x14ac:dyDescent="0.35">
      <c r="B186" s="2"/>
      <c r="D186" s="17" t="s">
        <v>416</v>
      </c>
      <c r="E186" s="17" t="s">
        <v>417</v>
      </c>
      <c r="F186" s="17" t="s">
        <v>13</v>
      </c>
      <c r="G186" s="17" t="s">
        <v>418</v>
      </c>
      <c r="H186" s="18">
        <v>2500</v>
      </c>
      <c r="I186" s="5">
        <v>1</v>
      </c>
    </row>
    <row r="187" spans="1:13" x14ac:dyDescent="0.35">
      <c r="B187" s="2"/>
      <c r="D187" s="17" t="s">
        <v>419</v>
      </c>
      <c r="E187" s="17" t="s">
        <v>417</v>
      </c>
      <c r="F187" s="17" t="s">
        <v>13</v>
      </c>
      <c r="G187" s="17" t="s">
        <v>418</v>
      </c>
      <c r="H187" s="18">
        <v>2500</v>
      </c>
      <c r="I187" s="5">
        <v>1</v>
      </c>
    </row>
    <row r="188" spans="1:13" x14ac:dyDescent="0.35">
      <c r="B188" s="2"/>
      <c r="D188" s="17" t="s">
        <v>420</v>
      </c>
      <c r="E188" s="17" t="s">
        <v>403</v>
      </c>
      <c r="F188" s="17" t="s">
        <v>13</v>
      </c>
      <c r="G188" s="17" t="s">
        <v>404</v>
      </c>
      <c r="H188" s="18">
        <v>2500</v>
      </c>
      <c r="I188" s="5">
        <v>1</v>
      </c>
      <c r="J188">
        <f>GETPIVOTDATA("Sum of Amt",$A$3,"YYYY",2020,"Price.",450,"PriceFLAG","1","NoteFLAG","","NAME.","Fred Busch","BRID-Location","3178-West-E-67.2.","YYYY.MM.DD","2020.11.30")+GETPIVOTDATA("Sum of Amt",$A$3,"YYYY",2020,"Price.",450,"PriceFLAG","1","NoteFLAG","","NAME.","Fred Busch","BRID-Location","3179-West-E-67.3.","YYYY.MM.DD","2020.11.30")+GETPIVOTDATA("Sum of Amt",$A$3,"YYYY",2020,"Price.",2500,"PriceFLAG","1","NoteFLAG","","NAME.","Fred Busch","BRID-Location","3177-West-E-67.1.","YYYY.MM.DD","2020.11.30")</f>
        <v>3400</v>
      </c>
    </row>
    <row r="189" spans="1:13" x14ac:dyDescent="0.35">
      <c r="B189" s="2" t="s">
        <v>277</v>
      </c>
      <c r="C189" s="3">
        <v>0</v>
      </c>
      <c r="D189" s="16" t="s">
        <v>421</v>
      </c>
      <c r="E189" s="16" t="s">
        <v>422</v>
      </c>
      <c r="F189" s="16" t="s">
        <v>13</v>
      </c>
      <c r="G189" s="16" t="s">
        <v>423</v>
      </c>
      <c r="H189" s="7">
        <v>0</v>
      </c>
      <c r="I189" s="5">
        <v>1</v>
      </c>
      <c r="J189" s="16" t="s">
        <v>594</v>
      </c>
      <c r="K189" s="16"/>
    </row>
    <row r="190" spans="1:13" x14ac:dyDescent="0.35">
      <c r="B190" s="2" t="s">
        <v>184</v>
      </c>
      <c r="C190" s="3">
        <v>0</v>
      </c>
      <c r="D190" s="16" t="s">
        <v>424</v>
      </c>
      <c r="E190" s="16" t="s">
        <v>425</v>
      </c>
      <c r="F190" s="16" t="s">
        <v>50</v>
      </c>
      <c r="G190" s="16" t="s">
        <v>426</v>
      </c>
      <c r="H190" s="7">
        <v>0</v>
      </c>
      <c r="I190" s="5">
        <v>1</v>
      </c>
      <c r="J190" s="16" t="s">
        <v>592</v>
      </c>
      <c r="M190" t="s">
        <v>579</v>
      </c>
    </row>
    <row r="191" spans="1:13" x14ac:dyDescent="0.35">
      <c r="A191" t="s">
        <v>427</v>
      </c>
      <c r="C191"/>
      <c r="F191"/>
      <c r="G191"/>
      <c r="H191" s="4">
        <v>19900</v>
      </c>
      <c r="I191" s="5">
        <v>15</v>
      </c>
      <c r="J191" s="10">
        <v>41195</v>
      </c>
      <c r="K191" t="s">
        <v>528</v>
      </c>
      <c r="L191" s="11">
        <f>J191-GETPIVOTDATA("Sum of Amt",$A$3,"YYYY",2020)-4000-5000</f>
        <v>12295</v>
      </c>
      <c r="M191" t="s">
        <v>578</v>
      </c>
    </row>
    <row r="192" spans="1:13" x14ac:dyDescent="0.35">
      <c r="A192" s="1">
        <v>2021</v>
      </c>
      <c r="B192" s="2" t="s">
        <v>10</v>
      </c>
      <c r="C192" s="3">
        <v>0</v>
      </c>
      <c r="D192" s="16" t="s">
        <v>428</v>
      </c>
      <c r="E192" s="16" t="s">
        <v>400</v>
      </c>
      <c r="F192" s="16" t="s">
        <v>13</v>
      </c>
      <c r="G192" s="16" t="s">
        <v>429</v>
      </c>
      <c r="H192" s="7">
        <v>0</v>
      </c>
      <c r="I192" s="5">
        <v>1</v>
      </c>
      <c r="J192" s="16" t="s">
        <v>593</v>
      </c>
    </row>
    <row r="193" spans="1:13" x14ac:dyDescent="0.35">
      <c r="B193" s="2"/>
      <c r="D193" s="16" t="s">
        <v>430</v>
      </c>
      <c r="E193" s="16" t="s">
        <v>431</v>
      </c>
      <c r="F193" s="16" t="s">
        <v>50</v>
      </c>
      <c r="G193" s="16" t="s">
        <v>432</v>
      </c>
      <c r="H193" s="7">
        <v>0</v>
      </c>
      <c r="I193" s="5">
        <v>1</v>
      </c>
      <c r="J193" s="16" t="s">
        <v>593</v>
      </c>
    </row>
    <row r="194" spans="1:13" x14ac:dyDescent="0.35">
      <c r="B194" s="2"/>
      <c r="D194" s="16" t="s">
        <v>433</v>
      </c>
      <c r="E194" s="16" t="s">
        <v>434</v>
      </c>
      <c r="F194" s="16" t="s">
        <v>13</v>
      </c>
      <c r="G194" s="16" t="s">
        <v>435</v>
      </c>
      <c r="H194" s="7">
        <v>0</v>
      </c>
      <c r="I194" s="5">
        <v>1</v>
      </c>
      <c r="J194" s="16" t="s">
        <v>593</v>
      </c>
    </row>
    <row r="195" spans="1:13" x14ac:dyDescent="0.35">
      <c r="B195" s="2"/>
      <c r="D195" s="16" t="s">
        <v>436</v>
      </c>
      <c r="E195" s="16" t="s">
        <v>434</v>
      </c>
      <c r="F195" s="16" t="s">
        <v>13</v>
      </c>
      <c r="G195" s="16" t="s">
        <v>435</v>
      </c>
      <c r="H195" s="7">
        <v>0</v>
      </c>
      <c r="I195" s="5">
        <v>1</v>
      </c>
      <c r="J195" s="16" t="s">
        <v>593</v>
      </c>
    </row>
    <row r="196" spans="1:13" x14ac:dyDescent="0.35">
      <c r="B196" s="2"/>
      <c r="C196" s="3">
        <v>40</v>
      </c>
      <c r="D196" s="16" t="s">
        <v>595</v>
      </c>
      <c r="E196" s="16" t="s">
        <v>434</v>
      </c>
      <c r="F196" s="16" t="s">
        <v>13</v>
      </c>
      <c r="G196" s="16" t="s">
        <v>435</v>
      </c>
      <c r="H196" s="7">
        <v>40</v>
      </c>
      <c r="I196" s="5">
        <v>1</v>
      </c>
      <c r="J196" s="16" t="s">
        <v>593</v>
      </c>
    </row>
    <row r="197" spans="1:13" x14ac:dyDescent="0.35">
      <c r="B197" s="2"/>
      <c r="C197" s="3">
        <v>2500</v>
      </c>
      <c r="D197" s="17" t="s">
        <v>438</v>
      </c>
      <c r="E197" s="17" t="s">
        <v>439</v>
      </c>
      <c r="F197" s="17" t="s">
        <v>50</v>
      </c>
      <c r="G197" s="17" t="s">
        <v>440</v>
      </c>
      <c r="H197" s="18">
        <v>2500</v>
      </c>
      <c r="I197" s="5">
        <v>1</v>
      </c>
    </row>
    <row r="198" spans="1:13" x14ac:dyDescent="0.35">
      <c r="B198" s="2"/>
      <c r="D198" s="17" t="s">
        <v>441</v>
      </c>
      <c r="E198" s="17" t="s">
        <v>439</v>
      </c>
      <c r="F198" s="17" t="s">
        <v>50</v>
      </c>
      <c r="G198" s="17" t="s">
        <v>440</v>
      </c>
      <c r="H198" s="18">
        <v>2500</v>
      </c>
      <c r="I198" s="5">
        <v>1</v>
      </c>
    </row>
    <row r="199" spans="1:13" x14ac:dyDescent="0.35">
      <c r="B199" s="2"/>
      <c r="D199" s="17" t="s">
        <v>442</v>
      </c>
      <c r="E199" s="17" t="s">
        <v>443</v>
      </c>
      <c r="F199" s="17" t="s">
        <v>13</v>
      </c>
      <c r="G199" s="17" t="s">
        <v>444</v>
      </c>
      <c r="H199" s="18">
        <v>2500</v>
      </c>
      <c r="I199" s="5">
        <v>1</v>
      </c>
    </row>
    <row r="200" spans="1:13" x14ac:dyDescent="0.35">
      <c r="B200" s="2"/>
      <c r="D200" s="17" t="s">
        <v>445</v>
      </c>
      <c r="E200" s="17" t="s">
        <v>443</v>
      </c>
      <c r="F200" s="17" t="s">
        <v>13</v>
      </c>
      <c r="G200" s="17" t="s">
        <v>444</v>
      </c>
      <c r="H200" s="18">
        <v>2500</v>
      </c>
      <c r="I200" s="5">
        <v>1</v>
      </c>
    </row>
    <row r="201" spans="1:13" x14ac:dyDescent="0.35">
      <c r="B201" s="2"/>
      <c r="D201" s="17" t="s">
        <v>446</v>
      </c>
      <c r="E201" s="17" t="s">
        <v>443</v>
      </c>
      <c r="F201" s="17" t="s">
        <v>13</v>
      </c>
      <c r="G201" s="17" t="s">
        <v>444</v>
      </c>
      <c r="H201" s="18">
        <v>2500</v>
      </c>
      <c r="I201" s="5">
        <v>1</v>
      </c>
    </row>
    <row r="202" spans="1:13" x14ac:dyDescent="0.35">
      <c r="B202" s="2"/>
      <c r="D202" s="28" t="s">
        <v>447</v>
      </c>
      <c r="E202" s="28" t="s">
        <v>448</v>
      </c>
      <c r="F202" s="28" t="s">
        <v>50</v>
      </c>
      <c r="G202" s="28" t="s">
        <v>449</v>
      </c>
      <c r="H202" s="29">
        <v>2500</v>
      </c>
      <c r="I202" s="5">
        <v>1</v>
      </c>
      <c r="J202" s="16" t="s">
        <v>592</v>
      </c>
    </row>
    <row r="203" spans="1:13" x14ac:dyDescent="0.35">
      <c r="B203" s="2"/>
      <c r="C203" s="3">
        <v>3000</v>
      </c>
      <c r="D203" s="17" t="s">
        <v>450</v>
      </c>
      <c r="E203" s="17" t="s">
        <v>434</v>
      </c>
      <c r="F203" s="17" t="s">
        <v>13</v>
      </c>
      <c r="G203" s="17" t="s">
        <v>435</v>
      </c>
      <c r="H203" s="18">
        <v>3000</v>
      </c>
      <c r="I203" s="5">
        <v>1</v>
      </c>
    </row>
    <row r="204" spans="1:13" x14ac:dyDescent="0.35">
      <c r="B204" s="2" t="s">
        <v>277</v>
      </c>
      <c r="C204" s="3">
        <v>0</v>
      </c>
      <c r="D204" s="16" t="s">
        <v>451</v>
      </c>
      <c r="E204" s="16" t="s">
        <v>452</v>
      </c>
      <c r="F204" s="16" t="s">
        <v>13</v>
      </c>
      <c r="G204" s="16" t="s">
        <v>453</v>
      </c>
      <c r="H204" s="7">
        <v>0</v>
      </c>
      <c r="I204" s="5">
        <v>1</v>
      </c>
      <c r="J204" s="16" t="s">
        <v>593</v>
      </c>
      <c r="K204" s="16" t="s">
        <v>576</v>
      </c>
    </row>
    <row r="205" spans="1:13" x14ac:dyDescent="0.35">
      <c r="B205" s="2"/>
      <c r="C205" s="3">
        <v>500</v>
      </c>
      <c r="D205" s="28" t="s">
        <v>580</v>
      </c>
      <c r="E205" s="28" t="s">
        <v>448</v>
      </c>
      <c r="F205" s="28" t="s">
        <v>50</v>
      </c>
      <c r="G205" s="28" t="s">
        <v>449</v>
      </c>
      <c r="H205" s="29">
        <v>500</v>
      </c>
      <c r="I205" s="5">
        <v>1</v>
      </c>
      <c r="J205" s="16" t="s">
        <v>592</v>
      </c>
    </row>
    <row r="206" spans="1:13" x14ac:dyDescent="0.35">
      <c r="B206" s="2"/>
      <c r="C206" s="3">
        <v>2500</v>
      </c>
      <c r="D206" s="28" t="s">
        <v>581</v>
      </c>
      <c r="E206" s="28" t="s">
        <v>448</v>
      </c>
      <c r="F206" s="28" t="s">
        <v>50</v>
      </c>
      <c r="G206" s="28" t="s">
        <v>456</v>
      </c>
      <c r="H206" s="29">
        <v>2500</v>
      </c>
      <c r="I206" s="5">
        <v>1</v>
      </c>
      <c r="J206" s="16" t="s">
        <v>592</v>
      </c>
    </row>
    <row r="207" spans="1:13" x14ac:dyDescent="0.35">
      <c r="A207" t="s">
        <v>457</v>
      </c>
      <c r="C207"/>
      <c r="F207"/>
      <c r="G207"/>
      <c r="H207" s="4">
        <v>21040</v>
      </c>
      <c r="I207" s="5">
        <v>15</v>
      </c>
      <c r="J207" s="12">
        <v>22030</v>
      </c>
      <c r="K207" t="s">
        <v>528</v>
      </c>
      <c r="L207" s="10">
        <f>SUM(J207-GETPIVOTDATA("Sum of Amt",$A$3,"YYYY",2021))</f>
        <v>990</v>
      </c>
      <c r="M207" t="s">
        <v>540</v>
      </c>
    </row>
    <row r="208" spans="1:13" x14ac:dyDescent="0.35">
      <c r="A208" s="1">
        <v>2022</v>
      </c>
      <c r="B208" s="2" t="s">
        <v>10</v>
      </c>
      <c r="C208" s="3">
        <v>1000</v>
      </c>
      <c r="D208" s="17" t="s">
        <v>562</v>
      </c>
      <c r="E208" s="17" t="s">
        <v>459</v>
      </c>
      <c r="F208" s="17" t="s">
        <v>13</v>
      </c>
      <c r="G208" s="17" t="s">
        <v>460</v>
      </c>
      <c r="H208" s="18">
        <v>1000</v>
      </c>
      <c r="I208" s="5">
        <v>1</v>
      </c>
    </row>
    <row r="209" spans="1:10" x14ac:dyDescent="0.35">
      <c r="B209" s="2"/>
      <c r="C209" s="3">
        <v>3000</v>
      </c>
      <c r="D209" s="17" t="s">
        <v>563</v>
      </c>
      <c r="E209" s="17" t="s">
        <v>459</v>
      </c>
      <c r="F209" s="17" t="s">
        <v>13</v>
      </c>
      <c r="G209" s="17" t="s">
        <v>460</v>
      </c>
      <c r="H209" s="18">
        <v>3000</v>
      </c>
      <c r="I209" s="5">
        <v>1</v>
      </c>
    </row>
    <row r="210" spans="1:10" x14ac:dyDescent="0.35">
      <c r="A210" t="s">
        <v>462</v>
      </c>
      <c r="C210"/>
      <c r="F210"/>
      <c r="G210"/>
      <c r="H210" s="4">
        <v>4000</v>
      </c>
      <c r="I210" s="5">
        <v>2</v>
      </c>
    </row>
    <row r="211" spans="1:10" x14ac:dyDescent="0.35">
      <c r="A211" s="1" t="s">
        <v>277</v>
      </c>
      <c r="B211" s="2" t="s">
        <v>10</v>
      </c>
      <c r="C211" s="3">
        <v>1000</v>
      </c>
      <c r="D211" t="s">
        <v>463</v>
      </c>
      <c r="E211" t="s">
        <v>459</v>
      </c>
      <c r="F211" t="s">
        <v>50</v>
      </c>
      <c r="G211" t="s">
        <v>464</v>
      </c>
      <c r="H211" s="4">
        <v>1000</v>
      </c>
      <c r="I211" s="5">
        <v>1</v>
      </c>
      <c r="J211" t="s">
        <v>597</v>
      </c>
    </row>
    <row r="212" spans="1:10" x14ac:dyDescent="0.35">
      <c r="B212" s="2"/>
      <c r="D212" t="s">
        <v>465</v>
      </c>
      <c r="E212" t="s">
        <v>459</v>
      </c>
      <c r="F212" t="s">
        <v>50</v>
      </c>
      <c r="G212" t="s">
        <v>464</v>
      </c>
      <c r="H212" s="4">
        <v>1000</v>
      </c>
      <c r="I212" s="5">
        <v>1</v>
      </c>
      <c r="J212" t="s">
        <v>597</v>
      </c>
    </row>
    <row r="213" spans="1:10" x14ac:dyDescent="0.35">
      <c r="B213" s="2" t="s">
        <v>277</v>
      </c>
      <c r="C213" s="3">
        <v>0</v>
      </c>
      <c r="D213" t="s">
        <v>466</v>
      </c>
      <c r="E213" t="s">
        <v>410</v>
      </c>
      <c r="F213" t="s">
        <v>13</v>
      </c>
      <c r="G213" t="s">
        <v>464</v>
      </c>
      <c r="H213" s="4"/>
      <c r="I213" s="5">
        <v>1</v>
      </c>
    </row>
    <row r="214" spans="1:10" x14ac:dyDescent="0.35">
      <c r="B214" s="2"/>
      <c r="D214" t="s">
        <v>467</v>
      </c>
      <c r="E214" t="s">
        <v>410</v>
      </c>
      <c r="F214" t="s">
        <v>50</v>
      </c>
      <c r="G214" t="s">
        <v>464</v>
      </c>
      <c r="H214" s="4"/>
      <c r="I214" s="5">
        <v>1</v>
      </c>
    </row>
    <row r="215" spans="1:10" x14ac:dyDescent="0.35">
      <c r="B215" s="2"/>
      <c r="D215" t="s">
        <v>468</v>
      </c>
      <c r="E215" t="s">
        <v>410</v>
      </c>
      <c r="F215" t="s">
        <v>50</v>
      </c>
      <c r="G215" t="s">
        <v>464</v>
      </c>
      <c r="H215" s="4"/>
      <c r="I215" s="5">
        <v>1</v>
      </c>
    </row>
    <row r="216" spans="1:10" x14ac:dyDescent="0.35">
      <c r="B216" s="2"/>
      <c r="D216" t="s">
        <v>469</v>
      </c>
      <c r="E216" t="s">
        <v>410</v>
      </c>
      <c r="F216" t="s">
        <v>50</v>
      </c>
      <c r="G216" t="s">
        <v>464</v>
      </c>
      <c r="H216" s="4"/>
      <c r="I216" s="5">
        <v>1</v>
      </c>
    </row>
    <row r="217" spans="1:10" x14ac:dyDescent="0.35">
      <c r="B217" s="2"/>
      <c r="D217" t="s">
        <v>470</v>
      </c>
      <c r="E217" t="s">
        <v>410</v>
      </c>
      <c r="F217" t="s">
        <v>50</v>
      </c>
      <c r="G217" t="s">
        <v>464</v>
      </c>
      <c r="H217" s="4"/>
      <c r="I217" s="5">
        <v>1</v>
      </c>
    </row>
    <row r="218" spans="1:10" x14ac:dyDescent="0.35">
      <c r="B218" s="2"/>
      <c r="D218" t="s">
        <v>471</v>
      </c>
      <c r="E218" t="s">
        <v>410</v>
      </c>
      <c r="F218" t="s">
        <v>50</v>
      </c>
      <c r="G218" t="s">
        <v>464</v>
      </c>
      <c r="H218" s="4"/>
      <c r="I218" s="5">
        <v>1</v>
      </c>
    </row>
    <row r="219" spans="1:10" x14ac:dyDescent="0.35">
      <c r="B219" s="2"/>
      <c r="D219" t="s">
        <v>472</v>
      </c>
      <c r="E219" t="s">
        <v>410</v>
      </c>
      <c r="F219" t="s">
        <v>50</v>
      </c>
      <c r="G219" t="s">
        <v>464</v>
      </c>
      <c r="H219" s="4"/>
      <c r="I219" s="5">
        <v>1</v>
      </c>
    </row>
    <row r="220" spans="1:10" x14ac:dyDescent="0.35">
      <c r="B220" s="2"/>
      <c r="D220" t="s">
        <v>473</v>
      </c>
      <c r="E220" t="s">
        <v>410</v>
      </c>
      <c r="F220" t="s">
        <v>50</v>
      </c>
      <c r="G220" t="s">
        <v>464</v>
      </c>
      <c r="H220" s="4"/>
      <c r="I220" s="5">
        <v>1</v>
      </c>
    </row>
    <row r="221" spans="1:10" x14ac:dyDescent="0.35">
      <c r="B221" s="2"/>
      <c r="D221" t="s">
        <v>474</v>
      </c>
      <c r="E221" t="s">
        <v>410</v>
      </c>
      <c r="F221" t="s">
        <v>50</v>
      </c>
      <c r="G221" t="s">
        <v>464</v>
      </c>
      <c r="H221" s="4"/>
      <c r="I221" s="5">
        <v>1</v>
      </c>
    </row>
    <row r="222" spans="1:10" x14ac:dyDescent="0.35">
      <c r="B222" s="2"/>
      <c r="D222" t="s">
        <v>475</v>
      </c>
      <c r="E222" t="s">
        <v>410</v>
      </c>
      <c r="F222" t="s">
        <v>50</v>
      </c>
      <c r="G222" t="s">
        <v>464</v>
      </c>
      <c r="H222" s="4"/>
      <c r="I222" s="5">
        <v>1</v>
      </c>
    </row>
    <row r="223" spans="1:10" x14ac:dyDescent="0.35">
      <c r="B223" s="2"/>
      <c r="D223" t="s">
        <v>476</v>
      </c>
      <c r="E223" t="s">
        <v>410</v>
      </c>
      <c r="F223" t="s">
        <v>50</v>
      </c>
      <c r="G223" t="s">
        <v>464</v>
      </c>
      <c r="H223" s="4"/>
      <c r="I223" s="5">
        <v>1</v>
      </c>
    </row>
    <row r="224" spans="1:10" x14ac:dyDescent="0.35">
      <c r="B224" s="2"/>
      <c r="D224" t="s">
        <v>477</v>
      </c>
      <c r="E224" t="s">
        <v>410</v>
      </c>
      <c r="F224" t="s">
        <v>50</v>
      </c>
      <c r="G224" t="s">
        <v>464</v>
      </c>
      <c r="H224" s="4"/>
      <c r="I224" s="5">
        <v>1</v>
      </c>
    </row>
    <row r="225" spans="1:13" x14ac:dyDescent="0.35">
      <c r="A225" t="s">
        <v>478</v>
      </c>
      <c r="C225"/>
      <c r="F225"/>
      <c r="G225"/>
      <c r="H225" s="4">
        <v>2000</v>
      </c>
      <c r="I225" s="5">
        <v>14</v>
      </c>
      <c r="J225" s="12">
        <v>15000</v>
      </c>
      <c r="K225" t="s">
        <v>528</v>
      </c>
      <c r="L225" s="14">
        <f>SUM(J225-GETPIVOTDATA("Sum of Amt",$A$3,"YYYY",".")-GETPIVOTDATA("Sum of Amt",$A$3,"YYYY",2022))</f>
        <v>9000</v>
      </c>
      <c r="M225" t="s">
        <v>541</v>
      </c>
    </row>
    <row r="226" spans="1:13" x14ac:dyDescent="0.35">
      <c r="A226" s="1" t="s">
        <v>479</v>
      </c>
      <c r="B226" s="1"/>
      <c r="C226" s="1"/>
      <c r="D226" s="1"/>
      <c r="E226" s="1"/>
      <c r="F226" s="1"/>
      <c r="G226" s="1"/>
      <c r="H226" s="4">
        <v>232344</v>
      </c>
      <c r="I226" s="5">
        <v>200</v>
      </c>
    </row>
    <row r="227" spans="1:13" x14ac:dyDescent="0.35">
      <c r="A227"/>
      <c r="C227"/>
      <c r="F227"/>
    </row>
    <row r="228" spans="1:13" x14ac:dyDescent="0.35">
      <c r="A228">
        <v>2022</v>
      </c>
      <c r="C228"/>
      <c r="D228" s="28" t="s">
        <v>582</v>
      </c>
      <c r="E228" s="28" t="s">
        <v>584</v>
      </c>
      <c r="F228" s="28"/>
      <c r="G228" s="32"/>
      <c r="H228" s="29">
        <v>3000</v>
      </c>
    </row>
    <row r="229" spans="1:13" x14ac:dyDescent="0.35">
      <c r="A229"/>
      <c r="C229"/>
      <c r="D229" s="28" t="s">
        <v>583</v>
      </c>
      <c r="E229" s="28" t="s">
        <v>585</v>
      </c>
      <c r="F229" s="28"/>
      <c r="G229" s="32"/>
      <c r="H229" s="29">
        <v>1000</v>
      </c>
    </row>
    <row r="230" spans="1:13" x14ac:dyDescent="0.35">
      <c r="A230"/>
      <c r="C230"/>
      <c r="D230" s="28" t="s">
        <v>586</v>
      </c>
      <c r="E230" s="28" t="s">
        <v>585</v>
      </c>
      <c r="F230" s="28"/>
      <c r="G230" s="32"/>
      <c r="H230" s="29">
        <v>1000</v>
      </c>
    </row>
    <row r="231" spans="1:13" x14ac:dyDescent="0.35">
      <c r="A231"/>
      <c r="C231"/>
      <c r="D231" s="28" t="s">
        <v>587</v>
      </c>
      <c r="E231" s="28" t="s">
        <v>585</v>
      </c>
      <c r="F231" s="28"/>
      <c r="G231" s="32"/>
      <c r="H231" s="29">
        <v>1000</v>
      </c>
    </row>
    <row r="232" spans="1:13" x14ac:dyDescent="0.35">
      <c r="A232"/>
      <c r="C232"/>
      <c r="D232" s="28" t="s">
        <v>588</v>
      </c>
      <c r="E232" s="28" t="s">
        <v>590</v>
      </c>
      <c r="F232" s="28"/>
      <c r="G232" s="32"/>
      <c r="H232" s="29">
        <v>4000</v>
      </c>
    </row>
    <row r="233" spans="1:13" x14ac:dyDescent="0.35">
      <c r="A233"/>
      <c r="C233"/>
      <c r="D233" s="28" t="s">
        <v>589</v>
      </c>
      <c r="E233" s="28" t="s">
        <v>590</v>
      </c>
      <c r="F233" s="28"/>
      <c r="G233" s="32"/>
      <c r="H233" s="29">
        <v>4000</v>
      </c>
    </row>
    <row r="234" spans="1:13" x14ac:dyDescent="0.35">
      <c r="A234" s="31" t="s">
        <v>591</v>
      </c>
      <c r="C234"/>
      <c r="F234"/>
      <c r="H234" s="30">
        <f>SUM(H228:H233)+GETPIVOTDATA("Sum of Amt",$A$3,"YYYY",2022)</f>
        <v>18000</v>
      </c>
    </row>
    <row r="235" spans="1:13" x14ac:dyDescent="0.35">
      <c r="A235"/>
      <c r="C235"/>
      <c r="F235"/>
    </row>
    <row r="236" spans="1:13" x14ac:dyDescent="0.35">
      <c r="A236"/>
      <c r="C236"/>
      <c r="F236"/>
    </row>
    <row r="237" spans="1:13" x14ac:dyDescent="0.35">
      <c r="A237"/>
      <c r="C237"/>
      <c r="F237"/>
    </row>
    <row r="238" spans="1:13" x14ac:dyDescent="0.35">
      <c r="A238"/>
      <c r="C238"/>
      <c r="F238"/>
    </row>
    <row r="239" spans="1:13" x14ac:dyDescent="0.35">
      <c r="A239"/>
      <c r="C239"/>
      <c r="F239"/>
    </row>
    <row r="240" spans="1:13" x14ac:dyDescent="0.35">
      <c r="A240"/>
      <c r="C240"/>
      <c r="F240"/>
    </row>
    <row r="241" spans="1:6" x14ac:dyDescent="0.35">
      <c r="A241"/>
      <c r="C241"/>
      <c r="F241"/>
    </row>
    <row r="242" spans="1:6" x14ac:dyDescent="0.35">
      <c r="A242"/>
      <c r="C242"/>
      <c r="F242"/>
    </row>
    <row r="243" spans="1:6" x14ac:dyDescent="0.35">
      <c r="A243"/>
      <c r="C243"/>
      <c r="F243"/>
    </row>
    <row r="244" spans="1:6" x14ac:dyDescent="0.35">
      <c r="A244"/>
      <c r="C244"/>
      <c r="F244"/>
    </row>
    <row r="245" spans="1:6" x14ac:dyDescent="0.35">
      <c r="A245"/>
      <c r="C245"/>
      <c r="F245"/>
    </row>
    <row r="246" spans="1:6" x14ac:dyDescent="0.35">
      <c r="A246"/>
      <c r="C246"/>
      <c r="F246"/>
    </row>
    <row r="247" spans="1:6" x14ac:dyDescent="0.35">
      <c r="A247"/>
      <c r="C247"/>
      <c r="F247"/>
    </row>
    <row r="248" spans="1:6" x14ac:dyDescent="0.35">
      <c r="A248"/>
      <c r="C248"/>
      <c r="F248"/>
    </row>
    <row r="249" spans="1:6" x14ac:dyDescent="0.35">
      <c r="A249"/>
      <c r="C249"/>
      <c r="F249"/>
    </row>
    <row r="250" spans="1:6" x14ac:dyDescent="0.35">
      <c r="A250"/>
      <c r="C250"/>
      <c r="F250"/>
    </row>
    <row r="251" spans="1:6" x14ac:dyDescent="0.35">
      <c r="A251"/>
      <c r="C251"/>
      <c r="F251"/>
    </row>
    <row r="252" spans="1:6" x14ac:dyDescent="0.35">
      <c r="A252"/>
      <c r="C252"/>
      <c r="F252"/>
    </row>
    <row r="253" spans="1:6" x14ac:dyDescent="0.35">
      <c r="A253"/>
      <c r="C253"/>
      <c r="F253"/>
    </row>
    <row r="254" spans="1:6" x14ac:dyDescent="0.35">
      <c r="A254"/>
      <c r="C254"/>
      <c r="F254"/>
    </row>
    <row r="255" spans="1:6" x14ac:dyDescent="0.35">
      <c r="A255"/>
      <c r="C255"/>
      <c r="F255"/>
    </row>
    <row r="256" spans="1:6" x14ac:dyDescent="0.35">
      <c r="A256"/>
      <c r="C256"/>
      <c r="F256"/>
    </row>
    <row r="257" spans="1:6" x14ac:dyDescent="0.35">
      <c r="A257"/>
      <c r="C257"/>
      <c r="F257"/>
    </row>
    <row r="258" spans="1:6" x14ac:dyDescent="0.35">
      <c r="A258"/>
      <c r="C258"/>
      <c r="F258"/>
    </row>
    <row r="259" spans="1:6" x14ac:dyDescent="0.35">
      <c r="A259"/>
      <c r="C259"/>
      <c r="F259"/>
    </row>
    <row r="260" spans="1:6" x14ac:dyDescent="0.35">
      <c r="A260"/>
      <c r="C260"/>
      <c r="F260"/>
    </row>
    <row r="261" spans="1:6" x14ac:dyDescent="0.35">
      <c r="A261"/>
      <c r="C261"/>
      <c r="F261"/>
    </row>
    <row r="262" spans="1:6" x14ac:dyDescent="0.35">
      <c r="A262"/>
      <c r="C262"/>
      <c r="F262"/>
    </row>
    <row r="263" spans="1:6" x14ac:dyDescent="0.35">
      <c r="A263"/>
      <c r="C263"/>
      <c r="F263"/>
    </row>
    <row r="264" spans="1:6" x14ac:dyDescent="0.35">
      <c r="A264"/>
      <c r="C264"/>
      <c r="F264"/>
    </row>
    <row r="265" spans="1:6" x14ac:dyDescent="0.35">
      <c r="A265"/>
      <c r="C265"/>
      <c r="F265"/>
    </row>
    <row r="266" spans="1:6" x14ac:dyDescent="0.35">
      <c r="A266"/>
      <c r="C266"/>
      <c r="F266"/>
    </row>
    <row r="267" spans="1:6" x14ac:dyDescent="0.35">
      <c r="A267"/>
      <c r="C267"/>
      <c r="F267"/>
    </row>
    <row r="268" spans="1:6" x14ac:dyDescent="0.35">
      <c r="A268"/>
      <c r="C268"/>
      <c r="F268"/>
    </row>
    <row r="269" spans="1:6" x14ac:dyDescent="0.35">
      <c r="A269"/>
      <c r="C269"/>
      <c r="F269"/>
    </row>
    <row r="270" spans="1:6" x14ac:dyDescent="0.35">
      <c r="A270"/>
      <c r="C270"/>
      <c r="F270"/>
    </row>
    <row r="271" spans="1:6" x14ac:dyDescent="0.35">
      <c r="A271"/>
      <c r="C271"/>
      <c r="F271"/>
    </row>
    <row r="272" spans="1:6" x14ac:dyDescent="0.35">
      <c r="A272"/>
      <c r="C272"/>
      <c r="F272"/>
    </row>
    <row r="273" spans="1:6" x14ac:dyDescent="0.35">
      <c r="A273"/>
      <c r="C273"/>
      <c r="F273"/>
    </row>
    <row r="274" spans="1:6" x14ac:dyDescent="0.35">
      <c r="A274"/>
      <c r="C274"/>
      <c r="F274"/>
    </row>
    <row r="275" spans="1:6" x14ac:dyDescent="0.35">
      <c r="A275"/>
      <c r="C275"/>
      <c r="F275"/>
    </row>
    <row r="276" spans="1:6" x14ac:dyDescent="0.35">
      <c r="A276"/>
      <c r="C276"/>
      <c r="F276"/>
    </row>
    <row r="277" spans="1:6" x14ac:dyDescent="0.35">
      <c r="A277"/>
      <c r="C277"/>
      <c r="F277"/>
    </row>
    <row r="278" spans="1:6" x14ac:dyDescent="0.35">
      <c r="A278"/>
      <c r="C278"/>
      <c r="F278"/>
    </row>
    <row r="279" spans="1:6" x14ac:dyDescent="0.35">
      <c r="A279"/>
      <c r="C279"/>
      <c r="F279"/>
    </row>
    <row r="280" spans="1:6" x14ac:dyDescent="0.35">
      <c r="A280"/>
      <c r="C280"/>
      <c r="F280"/>
    </row>
    <row r="281" spans="1:6" x14ac:dyDescent="0.35">
      <c r="A281"/>
      <c r="C281"/>
      <c r="F281"/>
    </row>
    <row r="282" spans="1:6" x14ac:dyDescent="0.35">
      <c r="A282"/>
      <c r="C282"/>
      <c r="F282"/>
    </row>
    <row r="283" spans="1:6" x14ac:dyDescent="0.35">
      <c r="A283"/>
      <c r="C283"/>
      <c r="F283"/>
    </row>
    <row r="284" spans="1:6" x14ac:dyDescent="0.35">
      <c r="A284"/>
      <c r="C284"/>
      <c r="F284"/>
    </row>
    <row r="285" spans="1:6" x14ac:dyDescent="0.35">
      <c r="A285"/>
      <c r="C285"/>
      <c r="F285"/>
    </row>
    <row r="286" spans="1:6" x14ac:dyDescent="0.35">
      <c r="A286"/>
      <c r="C286"/>
      <c r="F286"/>
    </row>
    <row r="287" spans="1:6" x14ac:dyDescent="0.35">
      <c r="A287"/>
      <c r="C287"/>
      <c r="F287"/>
    </row>
    <row r="288" spans="1:6" x14ac:dyDescent="0.35">
      <c r="A288"/>
      <c r="C288"/>
      <c r="F288"/>
    </row>
    <row r="289" spans="1:6" x14ac:dyDescent="0.35">
      <c r="A289"/>
      <c r="C289"/>
      <c r="F289"/>
    </row>
    <row r="290" spans="1:6" x14ac:dyDescent="0.35">
      <c r="A290"/>
      <c r="C290"/>
      <c r="F290"/>
    </row>
    <row r="291" spans="1:6" x14ac:dyDescent="0.35">
      <c r="A291"/>
      <c r="C291"/>
      <c r="F291"/>
    </row>
    <row r="292" spans="1:6" x14ac:dyDescent="0.35">
      <c r="A292"/>
      <c r="C292"/>
      <c r="F292"/>
    </row>
    <row r="293" spans="1:6" x14ac:dyDescent="0.35">
      <c r="A293"/>
      <c r="C293"/>
      <c r="F293"/>
    </row>
    <row r="294" spans="1:6" x14ac:dyDescent="0.35">
      <c r="A294"/>
      <c r="C294"/>
      <c r="F294"/>
    </row>
    <row r="295" spans="1:6" x14ac:dyDescent="0.35">
      <c r="A295"/>
      <c r="C295"/>
      <c r="F295"/>
    </row>
    <row r="296" spans="1:6" x14ac:dyDescent="0.35">
      <c r="A296"/>
      <c r="C296"/>
      <c r="F296"/>
    </row>
    <row r="297" spans="1:6" x14ac:dyDescent="0.35">
      <c r="A297"/>
      <c r="C297"/>
      <c r="F297"/>
    </row>
    <row r="298" spans="1:6" x14ac:dyDescent="0.35">
      <c r="A298"/>
      <c r="C298"/>
      <c r="F298"/>
    </row>
    <row r="299" spans="1:6" x14ac:dyDescent="0.35">
      <c r="A299"/>
      <c r="C299"/>
      <c r="F299"/>
    </row>
    <row r="300" spans="1:6" x14ac:dyDescent="0.35">
      <c r="A300"/>
      <c r="C300"/>
      <c r="F300"/>
    </row>
    <row r="301" spans="1:6" x14ac:dyDescent="0.35">
      <c r="A301"/>
      <c r="C301"/>
      <c r="F301"/>
    </row>
    <row r="302" spans="1:6" x14ac:dyDescent="0.35">
      <c r="A302"/>
      <c r="C302"/>
      <c r="F302"/>
    </row>
    <row r="303" spans="1:6" x14ac:dyDescent="0.35">
      <c r="A303"/>
      <c r="C303"/>
      <c r="F303"/>
    </row>
    <row r="304" spans="1:6" x14ac:dyDescent="0.35">
      <c r="A304"/>
      <c r="C304"/>
      <c r="F304"/>
    </row>
    <row r="305" spans="1:6" x14ac:dyDescent="0.35">
      <c r="A305"/>
      <c r="C305"/>
      <c r="F305"/>
    </row>
    <row r="306" spans="1:6" x14ac:dyDescent="0.35">
      <c r="A306"/>
      <c r="C306"/>
      <c r="F306"/>
    </row>
    <row r="307" spans="1:6" x14ac:dyDescent="0.35">
      <c r="A307"/>
      <c r="C307"/>
      <c r="F307"/>
    </row>
    <row r="308" spans="1:6" x14ac:dyDescent="0.35">
      <c r="A308"/>
      <c r="C308"/>
      <c r="F308"/>
    </row>
    <row r="309" spans="1:6" x14ac:dyDescent="0.35">
      <c r="A309"/>
      <c r="C309"/>
      <c r="F309"/>
    </row>
    <row r="310" spans="1:6" x14ac:dyDescent="0.35">
      <c r="A310"/>
      <c r="C310"/>
      <c r="F310"/>
    </row>
    <row r="311" spans="1:6" x14ac:dyDescent="0.35">
      <c r="A311"/>
      <c r="C311"/>
      <c r="F311"/>
    </row>
    <row r="312" spans="1:6" x14ac:dyDescent="0.35">
      <c r="A312"/>
      <c r="C312"/>
      <c r="F312"/>
    </row>
    <row r="313" spans="1:6" x14ac:dyDescent="0.35">
      <c r="A313"/>
      <c r="C313"/>
      <c r="F313"/>
    </row>
    <row r="314" spans="1:6" x14ac:dyDescent="0.35">
      <c r="A314"/>
      <c r="C314"/>
      <c r="F314"/>
    </row>
    <row r="315" spans="1:6" x14ac:dyDescent="0.35">
      <c r="A315"/>
      <c r="C315"/>
      <c r="F315"/>
    </row>
    <row r="316" spans="1:6" x14ac:dyDescent="0.35">
      <c r="A316"/>
      <c r="C316"/>
      <c r="F316"/>
    </row>
    <row r="317" spans="1:6" x14ac:dyDescent="0.35">
      <c r="A317"/>
      <c r="C317"/>
      <c r="F317"/>
    </row>
    <row r="318" spans="1:6" x14ac:dyDescent="0.35">
      <c r="A318"/>
      <c r="C318"/>
      <c r="F318"/>
    </row>
    <row r="319" spans="1:6" x14ac:dyDescent="0.35">
      <c r="A319"/>
      <c r="C319"/>
      <c r="F319"/>
    </row>
    <row r="320" spans="1:6" x14ac:dyDescent="0.35">
      <c r="A320"/>
      <c r="C320"/>
      <c r="F320"/>
    </row>
    <row r="321" spans="1:6" x14ac:dyDescent="0.35">
      <c r="A321"/>
      <c r="C321"/>
      <c r="F321"/>
    </row>
    <row r="322" spans="1:6" x14ac:dyDescent="0.35">
      <c r="A322"/>
      <c r="C322"/>
      <c r="F322"/>
    </row>
    <row r="323" spans="1:6" x14ac:dyDescent="0.35">
      <c r="A323"/>
      <c r="C323"/>
      <c r="F323"/>
    </row>
    <row r="324" spans="1:6" x14ac:dyDescent="0.35">
      <c r="A324"/>
      <c r="C324"/>
      <c r="F324"/>
    </row>
    <row r="325" spans="1:6" x14ac:dyDescent="0.35">
      <c r="A325"/>
      <c r="C325"/>
      <c r="F325"/>
    </row>
    <row r="326" spans="1:6" x14ac:dyDescent="0.35">
      <c r="A326"/>
      <c r="C326"/>
      <c r="F326"/>
    </row>
    <row r="327" spans="1:6" x14ac:dyDescent="0.35">
      <c r="A327"/>
      <c r="C327"/>
      <c r="F327"/>
    </row>
    <row r="328" spans="1:6" x14ac:dyDescent="0.35">
      <c r="A328"/>
      <c r="C328"/>
      <c r="F328"/>
    </row>
    <row r="329" spans="1:6" x14ac:dyDescent="0.35">
      <c r="A329"/>
      <c r="C329"/>
      <c r="F329"/>
    </row>
    <row r="330" spans="1:6" x14ac:dyDescent="0.35">
      <c r="A330"/>
      <c r="C330"/>
      <c r="F330"/>
    </row>
    <row r="331" spans="1:6" x14ac:dyDescent="0.35">
      <c r="A331"/>
      <c r="C331"/>
      <c r="F331"/>
    </row>
    <row r="332" spans="1:6" x14ac:dyDescent="0.35">
      <c r="A332"/>
      <c r="C332"/>
      <c r="F332"/>
    </row>
    <row r="333" spans="1:6" x14ac:dyDescent="0.35">
      <c r="A333"/>
      <c r="C333"/>
      <c r="F333"/>
    </row>
    <row r="334" spans="1:6" x14ac:dyDescent="0.35">
      <c r="A334"/>
      <c r="C334"/>
      <c r="F334"/>
    </row>
    <row r="335" spans="1:6" x14ac:dyDescent="0.35">
      <c r="A335"/>
      <c r="C335"/>
      <c r="F335"/>
    </row>
    <row r="336" spans="1:6" x14ac:dyDescent="0.35">
      <c r="A336"/>
      <c r="C336"/>
      <c r="F336"/>
    </row>
    <row r="337" spans="1:6" x14ac:dyDescent="0.35">
      <c r="A337"/>
      <c r="C337"/>
      <c r="F337"/>
    </row>
    <row r="338" spans="1:6" x14ac:dyDescent="0.35">
      <c r="A338"/>
      <c r="C338"/>
      <c r="F338"/>
    </row>
    <row r="339" spans="1:6" x14ac:dyDescent="0.35">
      <c r="A339"/>
      <c r="C339"/>
      <c r="F339"/>
    </row>
    <row r="340" spans="1:6" x14ac:dyDescent="0.35">
      <c r="A340"/>
      <c r="C340"/>
      <c r="F340"/>
    </row>
    <row r="341" spans="1:6" x14ac:dyDescent="0.35">
      <c r="A341"/>
      <c r="C341"/>
      <c r="F341"/>
    </row>
    <row r="342" spans="1:6" x14ac:dyDescent="0.35">
      <c r="A342"/>
      <c r="C342"/>
      <c r="F342"/>
    </row>
    <row r="343" spans="1:6" x14ac:dyDescent="0.35">
      <c r="A343"/>
      <c r="C343"/>
      <c r="F343"/>
    </row>
    <row r="344" spans="1:6" x14ac:dyDescent="0.35">
      <c r="A344"/>
      <c r="C344"/>
      <c r="F344"/>
    </row>
    <row r="345" spans="1:6" x14ac:dyDescent="0.35">
      <c r="A345"/>
      <c r="C345"/>
      <c r="F345"/>
    </row>
    <row r="346" spans="1:6" x14ac:dyDescent="0.35">
      <c r="A346"/>
      <c r="C346"/>
      <c r="F346"/>
    </row>
    <row r="347" spans="1:6" x14ac:dyDescent="0.35">
      <c r="A347"/>
      <c r="C347"/>
      <c r="F347"/>
    </row>
    <row r="348" spans="1:6" x14ac:dyDescent="0.35">
      <c r="A348"/>
      <c r="C348"/>
      <c r="F348"/>
    </row>
    <row r="349" spans="1:6" x14ac:dyDescent="0.35">
      <c r="A349"/>
      <c r="C349"/>
      <c r="F349"/>
    </row>
    <row r="350" spans="1:6" x14ac:dyDescent="0.35">
      <c r="A350"/>
      <c r="C350"/>
      <c r="F350"/>
    </row>
    <row r="351" spans="1:6" x14ac:dyDescent="0.35">
      <c r="A351"/>
      <c r="C351"/>
      <c r="F351"/>
    </row>
    <row r="352" spans="1:6" x14ac:dyDescent="0.35">
      <c r="A352"/>
      <c r="C352"/>
      <c r="F352"/>
    </row>
    <row r="353" spans="1:6" x14ac:dyDescent="0.35">
      <c r="A353"/>
      <c r="C353"/>
      <c r="F353"/>
    </row>
    <row r="354" spans="1:6" x14ac:dyDescent="0.35">
      <c r="A354"/>
      <c r="C354"/>
      <c r="F354"/>
    </row>
    <row r="355" spans="1:6" x14ac:dyDescent="0.35">
      <c r="A355"/>
      <c r="C355"/>
      <c r="F355"/>
    </row>
    <row r="356" spans="1:6" x14ac:dyDescent="0.35">
      <c r="A356"/>
      <c r="C356"/>
      <c r="F356"/>
    </row>
    <row r="357" spans="1:6" x14ac:dyDescent="0.35">
      <c r="A357"/>
      <c r="C357"/>
      <c r="F357"/>
    </row>
    <row r="358" spans="1:6" x14ac:dyDescent="0.35">
      <c r="A358"/>
      <c r="C358"/>
      <c r="F358"/>
    </row>
    <row r="359" spans="1:6" x14ac:dyDescent="0.35">
      <c r="A359"/>
      <c r="C359"/>
      <c r="F359"/>
    </row>
    <row r="360" spans="1:6" x14ac:dyDescent="0.35">
      <c r="A360"/>
      <c r="C360"/>
      <c r="F360"/>
    </row>
    <row r="361" spans="1:6" x14ac:dyDescent="0.35">
      <c r="A361"/>
      <c r="C361"/>
      <c r="F361"/>
    </row>
    <row r="362" spans="1:6" x14ac:dyDescent="0.35">
      <c r="A362"/>
      <c r="C362"/>
      <c r="F362"/>
    </row>
    <row r="363" spans="1:6" x14ac:dyDescent="0.35">
      <c r="A363"/>
      <c r="C363"/>
      <c r="F363"/>
    </row>
    <row r="364" spans="1:6" x14ac:dyDescent="0.35">
      <c r="A364"/>
      <c r="C364"/>
      <c r="F364"/>
    </row>
    <row r="365" spans="1:6" x14ac:dyDescent="0.35">
      <c r="A365"/>
      <c r="C365"/>
      <c r="F365"/>
    </row>
    <row r="366" spans="1:6" x14ac:dyDescent="0.35">
      <c r="A366"/>
      <c r="C366"/>
      <c r="F366"/>
    </row>
    <row r="367" spans="1:6" x14ac:dyDescent="0.35">
      <c r="A367"/>
      <c r="C367"/>
      <c r="F367"/>
    </row>
    <row r="368" spans="1:6" x14ac:dyDescent="0.35">
      <c r="A368"/>
      <c r="C368"/>
      <c r="F368"/>
    </row>
    <row r="369" spans="1:6" x14ac:dyDescent="0.35">
      <c r="A369"/>
      <c r="C369"/>
      <c r="F369"/>
    </row>
    <row r="370" spans="1:6" x14ac:dyDescent="0.35">
      <c r="A370"/>
      <c r="C370"/>
      <c r="F370"/>
    </row>
    <row r="371" spans="1:6" x14ac:dyDescent="0.35">
      <c r="A371"/>
      <c r="C371"/>
      <c r="F371"/>
    </row>
    <row r="372" spans="1:6" x14ac:dyDescent="0.35">
      <c r="A372"/>
      <c r="C372"/>
      <c r="F372"/>
    </row>
    <row r="373" spans="1:6" x14ac:dyDescent="0.35">
      <c r="A373"/>
      <c r="C373"/>
      <c r="F373"/>
    </row>
    <row r="374" spans="1:6" x14ac:dyDescent="0.35">
      <c r="A374"/>
      <c r="C374"/>
      <c r="F374"/>
    </row>
    <row r="375" spans="1:6" x14ac:dyDescent="0.35">
      <c r="A375"/>
      <c r="C375"/>
      <c r="F375"/>
    </row>
    <row r="376" spans="1:6" x14ac:dyDescent="0.35">
      <c r="A376"/>
      <c r="C376"/>
      <c r="F376"/>
    </row>
    <row r="377" spans="1:6" x14ac:dyDescent="0.35">
      <c r="A377"/>
      <c r="C377"/>
      <c r="F377"/>
    </row>
    <row r="378" spans="1:6" x14ac:dyDescent="0.35">
      <c r="A378"/>
      <c r="C378"/>
      <c r="F378"/>
    </row>
    <row r="379" spans="1:6" x14ac:dyDescent="0.35">
      <c r="A379"/>
      <c r="C379"/>
      <c r="F379"/>
    </row>
    <row r="380" spans="1:6" x14ac:dyDescent="0.35">
      <c r="A380"/>
      <c r="C380"/>
      <c r="F380"/>
    </row>
    <row r="381" spans="1:6" x14ac:dyDescent="0.35">
      <c r="A381"/>
      <c r="C381"/>
      <c r="F381"/>
    </row>
    <row r="382" spans="1:6" x14ac:dyDescent="0.35">
      <c r="A382"/>
      <c r="C382"/>
      <c r="F382"/>
    </row>
    <row r="383" spans="1:6" x14ac:dyDescent="0.35">
      <c r="A383"/>
      <c r="C383"/>
      <c r="F383"/>
    </row>
    <row r="384" spans="1:6" x14ac:dyDescent="0.35">
      <c r="A384"/>
      <c r="C384"/>
      <c r="F384"/>
    </row>
    <row r="385" spans="1:6" x14ac:dyDescent="0.35">
      <c r="A385"/>
      <c r="C385"/>
      <c r="F385"/>
    </row>
    <row r="386" spans="1:6" x14ac:dyDescent="0.35">
      <c r="A386"/>
      <c r="C386"/>
      <c r="F386"/>
    </row>
    <row r="387" spans="1:6" x14ac:dyDescent="0.35">
      <c r="A387"/>
      <c r="C387"/>
      <c r="F387"/>
    </row>
    <row r="388" spans="1:6" x14ac:dyDescent="0.35">
      <c r="A388"/>
      <c r="C388"/>
      <c r="F388"/>
    </row>
    <row r="389" spans="1:6" x14ac:dyDescent="0.35">
      <c r="A389"/>
      <c r="C389"/>
      <c r="F389"/>
    </row>
    <row r="390" spans="1:6" x14ac:dyDescent="0.35">
      <c r="A390"/>
      <c r="C390"/>
      <c r="F390"/>
    </row>
    <row r="391" spans="1:6" x14ac:dyDescent="0.35">
      <c r="A391"/>
      <c r="C391"/>
      <c r="F391"/>
    </row>
    <row r="392" spans="1:6" x14ac:dyDescent="0.35">
      <c r="A392"/>
      <c r="C392"/>
      <c r="F392"/>
    </row>
    <row r="393" spans="1:6" x14ac:dyDescent="0.35">
      <c r="A393"/>
      <c r="C393"/>
      <c r="F393"/>
    </row>
    <row r="394" spans="1:6" x14ac:dyDescent="0.35">
      <c r="A394"/>
      <c r="C394"/>
      <c r="F394"/>
    </row>
    <row r="395" spans="1:6" x14ac:dyDescent="0.35">
      <c r="A395"/>
      <c r="C395"/>
      <c r="F395"/>
    </row>
    <row r="396" spans="1:6" x14ac:dyDescent="0.35">
      <c r="A396"/>
      <c r="C396"/>
      <c r="F396"/>
    </row>
    <row r="397" spans="1:6" x14ac:dyDescent="0.35">
      <c r="A397"/>
      <c r="C397"/>
      <c r="F397"/>
    </row>
    <row r="398" spans="1:6" x14ac:dyDescent="0.35">
      <c r="A398"/>
      <c r="C398"/>
      <c r="F398"/>
    </row>
    <row r="399" spans="1:6" x14ac:dyDescent="0.35">
      <c r="A399"/>
      <c r="C399"/>
      <c r="F399"/>
    </row>
    <row r="400" spans="1:6" x14ac:dyDescent="0.35">
      <c r="A400"/>
      <c r="C400"/>
      <c r="F400"/>
    </row>
    <row r="401" spans="1:6" x14ac:dyDescent="0.35">
      <c r="A401"/>
      <c r="C401"/>
      <c r="F401"/>
    </row>
    <row r="402" spans="1:6" x14ac:dyDescent="0.35">
      <c r="A402"/>
      <c r="C402"/>
      <c r="F402"/>
    </row>
    <row r="403" spans="1:6" x14ac:dyDescent="0.35">
      <c r="A403"/>
      <c r="C403"/>
      <c r="F403"/>
    </row>
    <row r="404" spans="1:6" x14ac:dyDescent="0.35">
      <c r="A404"/>
      <c r="C404"/>
      <c r="F404"/>
    </row>
    <row r="405" spans="1:6" x14ac:dyDescent="0.35">
      <c r="A405"/>
      <c r="C405"/>
      <c r="F405"/>
    </row>
    <row r="406" spans="1:6" x14ac:dyDescent="0.35">
      <c r="A406"/>
      <c r="C406"/>
      <c r="F406"/>
    </row>
    <row r="407" spans="1:6" x14ac:dyDescent="0.35">
      <c r="A407"/>
      <c r="C407"/>
      <c r="F407"/>
    </row>
    <row r="408" spans="1:6" x14ac:dyDescent="0.35">
      <c r="A408"/>
      <c r="C408"/>
      <c r="F408"/>
    </row>
    <row r="409" spans="1:6" x14ac:dyDescent="0.35">
      <c r="A409"/>
      <c r="C409"/>
      <c r="F409"/>
    </row>
    <row r="410" spans="1:6" x14ac:dyDescent="0.35">
      <c r="A410"/>
      <c r="C410"/>
      <c r="F410"/>
    </row>
    <row r="411" spans="1:6" x14ac:dyDescent="0.35">
      <c r="A411"/>
      <c r="C411"/>
      <c r="F411"/>
    </row>
    <row r="412" spans="1:6" x14ac:dyDescent="0.35">
      <c r="A412"/>
      <c r="C412"/>
      <c r="F412"/>
    </row>
    <row r="413" spans="1:6" x14ac:dyDescent="0.35">
      <c r="A413"/>
      <c r="C413"/>
      <c r="F413"/>
    </row>
    <row r="414" spans="1:6" x14ac:dyDescent="0.35">
      <c r="A414"/>
      <c r="C414"/>
      <c r="F414"/>
    </row>
    <row r="415" spans="1:6" x14ac:dyDescent="0.35">
      <c r="A415"/>
      <c r="C415"/>
      <c r="F415"/>
    </row>
    <row r="416" spans="1:6" x14ac:dyDescent="0.35">
      <c r="A416"/>
      <c r="C416"/>
      <c r="F416"/>
    </row>
    <row r="417" spans="1:6" x14ac:dyDescent="0.35">
      <c r="A417"/>
      <c r="C417"/>
      <c r="F417"/>
    </row>
    <row r="418" spans="1:6" x14ac:dyDescent="0.35">
      <c r="A418"/>
      <c r="C418"/>
      <c r="F418"/>
    </row>
    <row r="419" spans="1:6" x14ac:dyDescent="0.35">
      <c r="A419"/>
      <c r="C419"/>
      <c r="F419"/>
    </row>
    <row r="420" spans="1:6" x14ac:dyDescent="0.35">
      <c r="A420"/>
      <c r="C420"/>
      <c r="F420"/>
    </row>
    <row r="421" spans="1:6" x14ac:dyDescent="0.35">
      <c r="A421"/>
      <c r="C421"/>
      <c r="F421"/>
    </row>
    <row r="422" spans="1:6" x14ac:dyDescent="0.35">
      <c r="A422"/>
      <c r="C422"/>
      <c r="F422"/>
    </row>
    <row r="423" spans="1:6" x14ac:dyDescent="0.35">
      <c r="A423"/>
      <c r="C423"/>
      <c r="F423"/>
    </row>
    <row r="424" spans="1:6" x14ac:dyDescent="0.35">
      <c r="A424"/>
      <c r="C424"/>
      <c r="F424"/>
    </row>
    <row r="425" spans="1:6" x14ac:dyDescent="0.35">
      <c r="A425"/>
      <c r="C425"/>
      <c r="F425"/>
    </row>
    <row r="426" spans="1:6" x14ac:dyDescent="0.35">
      <c r="A426"/>
      <c r="C426"/>
      <c r="F426"/>
    </row>
  </sheetData>
  <autoFilter ref="J4:L226" xr:uid="{C9EBA4AE-CAA9-41A2-BC9B-506D1A845CD8}"/>
  <printOptions horizontalCentered="1"/>
  <pageMargins left="1" right="1" top="1" bottom="1" header="0.5" footer="0.5"/>
  <pageSetup scale="68" fitToHeight="4" orientation="portrait" r:id="rId2"/>
  <headerFooter>
    <oddFooter>&amp;L&amp;9File:   &amp;F
Tab:  &amp;A&amp;R&amp;9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5BB92-9825-421D-9EA2-463D60C6C9B8}">
  <dimension ref="A1:AO2"/>
  <sheetViews>
    <sheetView workbookViewId="0">
      <selection activeCell="L15" sqref="L15"/>
    </sheetView>
  </sheetViews>
  <sheetFormatPr defaultRowHeight="12.9" x14ac:dyDescent="0.35"/>
  <cols>
    <col min="2" max="2" width="13.58203125" customWidth="1"/>
    <col min="10" max="10" width="9.08203125" customWidth="1"/>
    <col min="12" max="12" width="9.4140625" customWidth="1"/>
    <col min="15" max="15" width="11" customWidth="1"/>
    <col min="16" max="16" width="10.9140625" customWidth="1"/>
    <col min="18" max="18" width="10.33203125" customWidth="1"/>
    <col min="19" max="19" width="11.75" customWidth="1"/>
    <col min="20" max="20" width="9" customWidth="1"/>
    <col min="22" max="22" width="10.33203125" customWidth="1"/>
    <col min="26" max="26" width="16.5" customWidth="1"/>
    <col min="31" max="31" width="9.1640625" customWidth="1"/>
    <col min="35" max="35" width="14.25" customWidth="1"/>
    <col min="36" max="36" width="13.75" customWidth="1"/>
  </cols>
  <sheetData>
    <row r="1" spans="1:41" x14ac:dyDescent="0.35">
      <c r="A1" t="s">
        <v>483</v>
      </c>
      <c r="B1" t="s">
        <v>484</v>
      </c>
      <c r="C1" t="s">
        <v>485</v>
      </c>
      <c r="D1" t="s">
        <v>486</v>
      </c>
      <c r="E1" t="s">
        <v>487</v>
      </c>
      <c r="F1" t="s">
        <v>1</v>
      </c>
      <c r="G1" t="s">
        <v>488</v>
      </c>
      <c r="H1" t="s">
        <v>489</v>
      </c>
      <c r="I1" t="s">
        <v>490</v>
      </c>
      <c r="J1" t="s">
        <v>491</v>
      </c>
      <c r="K1" t="s">
        <v>492</v>
      </c>
      <c r="L1" t="s">
        <v>493</v>
      </c>
      <c r="M1" t="s">
        <v>494</v>
      </c>
      <c r="N1" t="s">
        <v>3</v>
      </c>
      <c r="O1" t="s">
        <v>2</v>
      </c>
      <c r="P1" t="s">
        <v>6</v>
      </c>
      <c r="Q1" t="s">
        <v>495</v>
      </c>
      <c r="R1" t="s">
        <v>496</v>
      </c>
      <c r="S1" t="s">
        <v>497</v>
      </c>
      <c r="T1" t="s">
        <v>498</v>
      </c>
      <c r="U1" t="s">
        <v>499</v>
      </c>
      <c r="V1" t="s">
        <v>500</v>
      </c>
      <c r="W1" t="s">
        <v>501</v>
      </c>
      <c r="X1" t="s">
        <v>502</v>
      </c>
      <c r="Y1" t="s">
        <v>503</v>
      </c>
      <c r="Z1" t="s">
        <v>504</v>
      </c>
      <c r="AA1" t="s">
        <v>5</v>
      </c>
      <c r="AB1" t="s">
        <v>505</v>
      </c>
      <c r="AC1" t="s">
        <v>506</v>
      </c>
      <c r="AD1" t="s">
        <v>507</v>
      </c>
      <c r="AE1" t="s">
        <v>508</v>
      </c>
      <c r="AF1" t="s">
        <v>509</v>
      </c>
      <c r="AG1" t="s">
        <v>510</v>
      </c>
      <c r="AH1" t="s">
        <v>511</v>
      </c>
      <c r="AI1" t="s">
        <v>4</v>
      </c>
      <c r="AJ1" t="s">
        <v>7</v>
      </c>
      <c r="AK1" t="s">
        <v>512</v>
      </c>
      <c r="AL1" t="s">
        <v>513</v>
      </c>
      <c r="AM1" t="s">
        <v>514</v>
      </c>
      <c r="AN1" t="s">
        <v>515</v>
      </c>
      <c r="AO1" t="s">
        <v>516</v>
      </c>
    </row>
    <row r="2" spans="1:41" x14ac:dyDescent="0.35">
      <c r="A2">
        <v>146</v>
      </c>
      <c r="B2">
        <v>3146</v>
      </c>
      <c r="C2" s="9">
        <v>43256</v>
      </c>
      <c r="D2">
        <v>6</v>
      </c>
      <c r="E2">
        <v>5</v>
      </c>
      <c r="F2">
        <v>2018</v>
      </c>
      <c r="G2" t="s">
        <v>517</v>
      </c>
      <c r="H2" t="s">
        <v>518</v>
      </c>
      <c r="I2" t="s">
        <v>519</v>
      </c>
      <c r="J2" t="s">
        <v>520</v>
      </c>
      <c r="K2" t="s">
        <v>521</v>
      </c>
      <c r="M2">
        <v>3004</v>
      </c>
      <c r="N2">
        <v>3004</v>
      </c>
      <c r="O2" t="s">
        <v>184</v>
      </c>
      <c r="P2" t="s">
        <v>13</v>
      </c>
      <c r="R2" t="s">
        <v>277</v>
      </c>
      <c r="S2" t="s">
        <v>277</v>
      </c>
      <c r="T2" t="s">
        <v>277</v>
      </c>
      <c r="U2" t="s">
        <v>277</v>
      </c>
      <c r="V2" t="s">
        <v>277</v>
      </c>
      <c r="W2" t="s">
        <v>277</v>
      </c>
      <c r="X2" t="s">
        <v>277</v>
      </c>
      <c r="Y2" t="s">
        <v>277</v>
      </c>
      <c r="Z2" t="s">
        <v>522</v>
      </c>
      <c r="AA2" t="s">
        <v>372</v>
      </c>
      <c r="AI2" t="s">
        <v>371</v>
      </c>
      <c r="AJ2" t="s">
        <v>373</v>
      </c>
      <c r="AK2" t="s">
        <v>523</v>
      </c>
      <c r="AL2" t="s">
        <v>524</v>
      </c>
      <c r="AM2" t="s">
        <v>525</v>
      </c>
      <c r="AN2" t="s">
        <v>526</v>
      </c>
      <c r="AO2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4802-5703-49CE-818E-EF48CBA29601}">
  <sheetPr>
    <tabColor theme="9" tint="0.79998168889431442"/>
    <pageSetUpPr fitToPage="1"/>
  </sheetPr>
  <dimension ref="A3:M426"/>
  <sheetViews>
    <sheetView showGridLines="0" zoomScale="90" zoomScaleNormal="90" workbookViewId="0">
      <selection activeCell="J138" sqref="J138"/>
    </sheetView>
  </sheetViews>
  <sheetFormatPr defaultRowHeight="12.9" x14ac:dyDescent="0.35"/>
  <cols>
    <col min="1" max="1" width="8.6640625" style="1"/>
    <col min="2" max="2" width="11.33203125" bestFit="1" customWidth="1"/>
    <col min="3" max="3" width="10.08203125" style="2" bestFit="1" customWidth="1"/>
    <col min="4" max="4" width="27.6640625" bestFit="1" customWidth="1"/>
    <col min="5" max="5" width="25.58203125" customWidth="1"/>
    <col min="6" max="6" width="11.33203125" style="2" bestFit="1" customWidth="1"/>
    <col min="7" max="7" width="14" style="2" bestFit="1" customWidth="1"/>
    <col min="9" max="9" width="11.33203125" bestFit="1" customWidth="1"/>
    <col min="10" max="10" width="10.9140625" bestFit="1" customWidth="1"/>
    <col min="11" max="11" width="11.75" customWidth="1"/>
    <col min="12" max="12" width="11.5" customWidth="1"/>
    <col min="13" max="13" width="14.4140625" bestFit="1" customWidth="1"/>
  </cols>
  <sheetData>
    <row r="3" spans="1:10" x14ac:dyDescent="0.35">
      <c r="B3" s="1"/>
      <c r="C3" s="1"/>
      <c r="D3" s="1"/>
      <c r="E3" s="1"/>
      <c r="F3" s="1"/>
      <c r="H3" t="s">
        <v>0</v>
      </c>
      <c r="I3" s="2"/>
    </row>
    <row r="4" spans="1:10" x14ac:dyDescent="0.35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t="s">
        <v>8</v>
      </c>
      <c r="I4" s="2" t="s">
        <v>9</v>
      </c>
    </row>
    <row r="5" spans="1:10" x14ac:dyDescent="0.35">
      <c r="A5" s="1">
        <v>2003</v>
      </c>
      <c r="B5" s="2" t="s">
        <v>10</v>
      </c>
      <c r="C5" s="3">
        <v>750</v>
      </c>
      <c r="D5" t="s">
        <v>11</v>
      </c>
      <c r="E5" t="s">
        <v>12</v>
      </c>
      <c r="F5" t="s">
        <v>13</v>
      </c>
      <c r="G5" s="2" t="s">
        <v>14</v>
      </c>
      <c r="H5" s="6">
        <v>750</v>
      </c>
      <c r="I5" s="5">
        <v>1</v>
      </c>
      <c r="J5" t="s">
        <v>536</v>
      </c>
    </row>
    <row r="6" spans="1:10" x14ac:dyDescent="0.35">
      <c r="B6" s="2"/>
      <c r="D6" t="s">
        <v>15</v>
      </c>
      <c r="E6" t="s">
        <v>16</v>
      </c>
      <c r="F6" t="s">
        <v>13</v>
      </c>
      <c r="G6" s="2" t="s">
        <v>17</v>
      </c>
      <c r="H6" s="6">
        <v>750</v>
      </c>
      <c r="I6" s="5">
        <v>1</v>
      </c>
      <c r="J6" t="s">
        <v>536</v>
      </c>
    </row>
    <row r="7" spans="1:10" x14ac:dyDescent="0.35">
      <c r="B7" s="2"/>
      <c r="D7" t="s">
        <v>18</v>
      </c>
      <c r="E7" t="s">
        <v>16</v>
      </c>
      <c r="F7" t="s">
        <v>13</v>
      </c>
      <c r="G7" s="2" t="s">
        <v>17</v>
      </c>
      <c r="H7" s="6">
        <v>750</v>
      </c>
      <c r="I7" s="5">
        <v>1</v>
      </c>
      <c r="J7" t="s">
        <v>536</v>
      </c>
    </row>
    <row r="8" spans="1:10" x14ac:dyDescent="0.35">
      <c r="B8" s="2"/>
      <c r="D8" t="s">
        <v>19</v>
      </c>
      <c r="E8" t="s">
        <v>20</v>
      </c>
      <c r="F8" t="s">
        <v>13</v>
      </c>
      <c r="G8" s="2" t="s">
        <v>21</v>
      </c>
      <c r="H8" s="6">
        <v>750</v>
      </c>
      <c r="I8" s="5">
        <v>1</v>
      </c>
      <c r="J8" t="s">
        <v>536</v>
      </c>
    </row>
    <row r="9" spans="1:10" x14ac:dyDescent="0.35">
      <c r="B9" s="2"/>
      <c r="D9" t="s">
        <v>22</v>
      </c>
      <c r="E9" t="s">
        <v>20</v>
      </c>
      <c r="F9" t="s">
        <v>13</v>
      </c>
      <c r="G9" s="2" t="s">
        <v>21</v>
      </c>
      <c r="H9" s="6">
        <v>750</v>
      </c>
      <c r="I9" s="5">
        <v>1</v>
      </c>
      <c r="J9" t="s">
        <v>536</v>
      </c>
    </row>
    <row r="10" spans="1:10" x14ac:dyDescent="0.35">
      <c r="B10" s="2"/>
      <c r="D10" t="s">
        <v>23</v>
      </c>
      <c r="E10" t="s">
        <v>20</v>
      </c>
      <c r="F10" t="s">
        <v>13</v>
      </c>
      <c r="G10" s="2" t="s">
        <v>21</v>
      </c>
      <c r="H10" s="6">
        <v>750</v>
      </c>
      <c r="I10" s="5">
        <v>1</v>
      </c>
      <c r="J10" t="s">
        <v>536</v>
      </c>
    </row>
    <row r="11" spans="1:10" x14ac:dyDescent="0.35">
      <c r="B11" s="2"/>
      <c r="D11" t="s">
        <v>24</v>
      </c>
      <c r="E11" t="s">
        <v>20</v>
      </c>
      <c r="F11" t="s">
        <v>13</v>
      </c>
      <c r="G11" s="2" t="s">
        <v>21</v>
      </c>
      <c r="H11" s="6">
        <v>750</v>
      </c>
      <c r="I11" s="5">
        <v>1</v>
      </c>
      <c r="J11" t="s">
        <v>536</v>
      </c>
    </row>
    <row r="12" spans="1:10" x14ac:dyDescent="0.35">
      <c r="B12" s="2"/>
      <c r="D12" t="s">
        <v>25</v>
      </c>
      <c r="E12" t="s">
        <v>26</v>
      </c>
      <c r="F12" t="s">
        <v>13</v>
      </c>
      <c r="G12" s="2" t="s">
        <v>27</v>
      </c>
      <c r="H12" s="6">
        <v>750</v>
      </c>
      <c r="I12" s="5">
        <v>1</v>
      </c>
      <c r="J12" t="s">
        <v>536</v>
      </c>
    </row>
    <row r="13" spans="1:10" x14ac:dyDescent="0.35">
      <c r="B13" s="2"/>
      <c r="D13" t="s">
        <v>28</v>
      </c>
      <c r="E13" t="s">
        <v>26</v>
      </c>
      <c r="F13" t="s">
        <v>13</v>
      </c>
      <c r="G13" s="2" t="s">
        <v>27</v>
      </c>
      <c r="H13" s="6">
        <v>750</v>
      </c>
      <c r="I13" s="5">
        <v>1</v>
      </c>
      <c r="J13" t="s">
        <v>536</v>
      </c>
    </row>
    <row r="14" spans="1:10" x14ac:dyDescent="0.35">
      <c r="B14" s="2"/>
      <c r="D14" t="s">
        <v>29</v>
      </c>
      <c r="E14" t="s">
        <v>30</v>
      </c>
      <c r="F14" t="s">
        <v>13</v>
      </c>
      <c r="G14" s="2" t="s">
        <v>31</v>
      </c>
      <c r="H14" s="6">
        <v>750</v>
      </c>
      <c r="I14" s="5">
        <v>1</v>
      </c>
      <c r="J14" t="s">
        <v>536</v>
      </c>
    </row>
    <row r="15" spans="1:10" x14ac:dyDescent="0.35">
      <c r="B15" s="2"/>
      <c r="D15" t="s">
        <v>32</v>
      </c>
      <c r="E15" t="s">
        <v>33</v>
      </c>
      <c r="F15" t="s">
        <v>13</v>
      </c>
      <c r="G15" s="2" t="s">
        <v>34</v>
      </c>
      <c r="H15" s="6">
        <v>750</v>
      </c>
      <c r="I15" s="5">
        <v>1</v>
      </c>
      <c r="J15" t="s">
        <v>536</v>
      </c>
    </row>
    <row r="16" spans="1:10" x14ac:dyDescent="0.35">
      <c r="B16" s="2"/>
      <c r="D16" t="s">
        <v>35</v>
      </c>
      <c r="E16" t="s">
        <v>33</v>
      </c>
      <c r="F16" t="s">
        <v>13</v>
      </c>
      <c r="G16" s="2" t="s">
        <v>34</v>
      </c>
      <c r="H16" s="6">
        <v>750</v>
      </c>
      <c r="I16" s="5">
        <v>1</v>
      </c>
      <c r="J16" t="s">
        <v>536</v>
      </c>
    </row>
    <row r="17" spans="1:12" x14ac:dyDescent="0.35">
      <c r="B17" s="2"/>
      <c r="D17" t="s">
        <v>36</v>
      </c>
      <c r="E17" t="s">
        <v>37</v>
      </c>
      <c r="F17" t="s">
        <v>13</v>
      </c>
      <c r="G17" s="2" t="s">
        <v>38</v>
      </c>
      <c r="H17" s="6">
        <v>750</v>
      </c>
      <c r="I17" s="5">
        <v>1</v>
      </c>
      <c r="J17" t="s">
        <v>536</v>
      </c>
    </row>
    <row r="18" spans="1:12" x14ac:dyDescent="0.35">
      <c r="B18" s="2"/>
      <c r="D18" t="s">
        <v>39</v>
      </c>
      <c r="E18" t="s">
        <v>37</v>
      </c>
      <c r="F18" t="s">
        <v>13</v>
      </c>
      <c r="G18" s="2" t="s">
        <v>38</v>
      </c>
      <c r="H18" s="6">
        <v>750</v>
      </c>
      <c r="I18" s="5">
        <v>1</v>
      </c>
      <c r="J18" t="s">
        <v>536</v>
      </c>
    </row>
    <row r="19" spans="1:12" x14ac:dyDescent="0.35">
      <c r="B19" s="2"/>
      <c r="D19" t="s">
        <v>40</v>
      </c>
      <c r="E19" t="s">
        <v>41</v>
      </c>
      <c r="F19" t="s">
        <v>13</v>
      </c>
      <c r="G19" s="2" t="s">
        <v>38</v>
      </c>
      <c r="H19" s="7">
        <v>750</v>
      </c>
      <c r="I19" s="5">
        <v>1</v>
      </c>
    </row>
    <row r="20" spans="1:12" x14ac:dyDescent="0.35">
      <c r="B20" s="2"/>
      <c r="D20" t="s">
        <v>42</v>
      </c>
      <c r="E20" t="s">
        <v>41</v>
      </c>
      <c r="F20" t="s">
        <v>13</v>
      </c>
      <c r="G20" s="2" t="s">
        <v>38</v>
      </c>
      <c r="H20" s="7">
        <v>750</v>
      </c>
      <c r="I20" s="5">
        <v>1</v>
      </c>
    </row>
    <row r="21" spans="1:12" x14ac:dyDescent="0.35">
      <c r="B21" s="2"/>
      <c r="D21" t="s">
        <v>43</v>
      </c>
      <c r="E21" t="s">
        <v>44</v>
      </c>
      <c r="F21" t="s">
        <v>13</v>
      </c>
      <c r="G21" s="2" t="s">
        <v>45</v>
      </c>
      <c r="H21" s="7">
        <v>750</v>
      </c>
      <c r="I21" s="5">
        <v>1</v>
      </c>
    </row>
    <row r="22" spans="1:12" x14ac:dyDescent="0.35">
      <c r="B22" s="2"/>
      <c r="D22" t="s">
        <v>46</v>
      </c>
      <c r="E22" t="s">
        <v>47</v>
      </c>
      <c r="F22" t="s">
        <v>13</v>
      </c>
      <c r="G22" s="2" t="s">
        <v>45</v>
      </c>
      <c r="H22" s="7">
        <v>750</v>
      </c>
      <c r="I22" s="5">
        <v>1</v>
      </c>
    </row>
    <row r="23" spans="1:12" x14ac:dyDescent="0.35">
      <c r="B23" s="2"/>
      <c r="D23" t="s">
        <v>48</v>
      </c>
      <c r="E23" t="s">
        <v>49</v>
      </c>
      <c r="F23" t="s">
        <v>50</v>
      </c>
      <c r="G23" s="2" t="s">
        <v>51</v>
      </c>
      <c r="H23" s="7">
        <v>750</v>
      </c>
      <c r="I23" s="5">
        <v>1</v>
      </c>
    </row>
    <row r="24" spans="1:12" x14ac:dyDescent="0.35">
      <c r="A24" t="s">
        <v>52</v>
      </c>
      <c r="C24"/>
      <c r="F24"/>
      <c r="H24" s="4">
        <v>14250</v>
      </c>
      <c r="I24" s="5">
        <v>19</v>
      </c>
      <c r="J24" s="13">
        <v>3750</v>
      </c>
      <c r="K24" t="s">
        <v>528</v>
      </c>
      <c r="L24" s="10">
        <f>SUM(J24-GETPIVOTDATA("Sum of Amt",$A$3,"YYYY",2003))</f>
        <v>-10500</v>
      </c>
    </row>
    <row r="25" spans="1:12" x14ac:dyDescent="0.35">
      <c r="A25" s="1">
        <v>2004</v>
      </c>
      <c r="B25" s="2" t="s">
        <v>10</v>
      </c>
      <c r="C25" s="3">
        <v>750</v>
      </c>
      <c r="D25" t="s">
        <v>53</v>
      </c>
      <c r="E25" t="s">
        <v>54</v>
      </c>
      <c r="F25" t="s">
        <v>13</v>
      </c>
      <c r="G25" s="2" t="s">
        <v>55</v>
      </c>
      <c r="H25" s="6">
        <v>750</v>
      </c>
      <c r="I25" s="5">
        <v>1</v>
      </c>
      <c r="J25" t="s">
        <v>529</v>
      </c>
    </row>
    <row r="26" spans="1:12" x14ac:dyDescent="0.35">
      <c r="B26" s="2"/>
      <c r="D26" t="s">
        <v>56</v>
      </c>
      <c r="E26" t="s">
        <v>54</v>
      </c>
      <c r="F26" t="s">
        <v>13</v>
      </c>
      <c r="G26" s="2" t="s">
        <v>55</v>
      </c>
      <c r="H26" s="6">
        <v>750</v>
      </c>
      <c r="I26" s="5">
        <v>1</v>
      </c>
      <c r="J26" t="s">
        <v>529</v>
      </c>
    </row>
    <row r="27" spans="1:12" x14ac:dyDescent="0.35">
      <c r="B27" s="2"/>
      <c r="D27" t="s">
        <v>57</v>
      </c>
      <c r="E27" t="s">
        <v>58</v>
      </c>
      <c r="F27" t="s">
        <v>13</v>
      </c>
      <c r="G27" s="2" t="s">
        <v>59</v>
      </c>
      <c r="H27" s="7">
        <v>750</v>
      </c>
      <c r="I27" s="5">
        <v>1</v>
      </c>
    </row>
    <row r="28" spans="1:12" x14ac:dyDescent="0.35">
      <c r="B28" s="2"/>
      <c r="D28" t="s">
        <v>60</v>
      </c>
      <c r="E28" t="s">
        <v>58</v>
      </c>
      <c r="F28" t="s">
        <v>13</v>
      </c>
      <c r="G28" s="2" t="s">
        <v>59</v>
      </c>
      <c r="H28" s="7">
        <v>750</v>
      </c>
      <c r="I28" s="5">
        <v>1</v>
      </c>
    </row>
    <row r="29" spans="1:12" x14ac:dyDescent="0.35">
      <c r="B29" s="2"/>
      <c r="D29" t="s">
        <v>61</v>
      </c>
      <c r="E29" t="s">
        <v>62</v>
      </c>
      <c r="F29" t="s">
        <v>50</v>
      </c>
      <c r="G29" s="2" t="s">
        <v>63</v>
      </c>
      <c r="H29" s="7">
        <v>750</v>
      </c>
      <c r="I29" s="5">
        <v>1</v>
      </c>
    </row>
    <row r="30" spans="1:12" x14ac:dyDescent="0.35">
      <c r="B30" s="2"/>
      <c r="D30" t="s">
        <v>64</v>
      </c>
      <c r="E30" t="s">
        <v>62</v>
      </c>
      <c r="F30" t="s">
        <v>50</v>
      </c>
      <c r="G30" s="2" t="s">
        <v>63</v>
      </c>
      <c r="H30" s="7">
        <v>750</v>
      </c>
      <c r="I30" s="5">
        <v>1</v>
      </c>
    </row>
    <row r="31" spans="1:12" x14ac:dyDescent="0.35">
      <c r="B31" s="2"/>
      <c r="D31" t="s">
        <v>65</v>
      </c>
      <c r="E31" t="s">
        <v>62</v>
      </c>
      <c r="F31" t="s">
        <v>50</v>
      </c>
      <c r="G31" s="2" t="s">
        <v>63</v>
      </c>
      <c r="H31" s="7">
        <v>750</v>
      </c>
      <c r="I31" s="5">
        <v>1</v>
      </c>
    </row>
    <row r="32" spans="1:12" x14ac:dyDescent="0.35">
      <c r="B32" s="2"/>
      <c r="D32" t="s">
        <v>66</v>
      </c>
      <c r="E32" t="s">
        <v>67</v>
      </c>
      <c r="F32" t="s">
        <v>13</v>
      </c>
      <c r="G32" s="2" t="s">
        <v>68</v>
      </c>
      <c r="H32" s="7">
        <v>750</v>
      </c>
      <c r="I32" s="5">
        <v>1</v>
      </c>
    </row>
    <row r="33" spans="1:12" x14ac:dyDescent="0.35">
      <c r="B33" s="2"/>
      <c r="D33" t="s">
        <v>69</v>
      </c>
      <c r="E33" t="s">
        <v>67</v>
      </c>
      <c r="F33" t="s">
        <v>50</v>
      </c>
      <c r="G33" s="2" t="s">
        <v>68</v>
      </c>
      <c r="H33" s="7">
        <v>750</v>
      </c>
      <c r="I33" s="5">
        <v>1</v>
      </c>
    </row>
    <row r="34" spans="1:12" x14ac:dyDescent="0.35">
      <c r="B34" s="2"/>
      <c r="D34" t="s">
        <v>70</v>
      </c>
      <c r="E34" t="s">
        <v>71</v>
      </c>
      <c r="F34" t="s">
        <v>13</v>
      </c>
      <c r="G34" s="2" t="s">
        <v>72</v>
      </c>
      <c r="H34" s="7">
        <v>750</v>
      </c>
      <c r="I34" s="5">
        <v>1</v>
      </c>
    </row>
    <row r="35" spans="1:12" x14ac:dyDescent="0.35">
      <c r="B35" s="2"/>
      <c r="D35" t="s">
        <v>73</v>
      </c>
      <c r="E35" t="s">
        <v>74</v>
      </c>
      <c r="F35" t="s">
        <v>13</v>
      </c>
      <c r="G35" s="2" t="s">
        <v>75</v>
      </c>
      <c r="H35" s="7">
        <v>750</v>
      </c>
      <c r="I35" s="5">
        <v>1</v>
      </c>
    </row>
    <row r="36" spans="1:12" x14ac:dyDescent="0.35">
      <c r="B36" s="2"/>
      <c r="D36" t="s">
        <v>76</v>
      </c>
      <c r="E36" t="s">
        <v>74</v>
      </c>
      <c r="F36" t="s">
        <v>13</v>
      </c>
      <c r="G36" s="2" t="s">
        <v>75</v>
      </c>
      <c r="H36" s="7">
        <v>750</v>
      </c>
      <c r="I36" s="5">
        <v>1</v>
      </c>
    </row>
    <row r="37" spans="1:12" x14ac:dyDescent="0.35">
      <c r="B37" s="2"/>
      <c r="D37" t="s">
        <v>77</v>
      </c>
      <c r="E37" t="s">
        <v>74</v>
      </c>
      <c r="F37" t="s">
        <v>13</v>
      </c>
      <c r="G37" s="2" t="s">
        <v>75</v>
      </c>
      <c r="H37" s="7">
        <v>750</v>
      </c>
      <c r="I37" s="5">
        <v>1</v>
      </c>
    </row>
    <row r="38" spans="1:12" x14ac:dyDescent="0.35">
      <c r="B38" s="2"/>
      <c r="D38" t="s">
        <v>78</v>
      </c>
      <c r="E38" t="s">
        <v>74</v>
      </c>
      <c r="F38" t="s">
        <v>13</v>
      </c>
      <c r="G38" s="2" t="s">
        <v>75</v>
      </c>
      <c r="H38" s="7">
        <v>750</v>
      </c>
      <c r="I38" s="5">
        <v>1</v>
      </c>
    </row>
    <row r="39" spans="1:12" x14ac:dyDescent="0.35">
      <c r="B39" s="2"/>
      <c r="D39" t="s">
        <v>79</v>
      </c>
      <c r="E39" t="s">
        <v>80</v>
      </c>
      <c r="F39" t="s">
        <v>13</v>
      </c>
      <c r="G39" s="2" t="s">
        <v>75</v>
      </c>
      <c r="H39" s="7">
        <v>750</v>
      </c>
      <c r="I39" s="5">
        <v>1</v>
      </c>
    </row>
    <row r="40" spans="1:12" x14ac:dyDescent="0.35">
      <c r="A40" t="s">
        <v>81</v>
      </c>
      <c r="C40"/>
      <c r="F40"/>
      <c r="H40" s="4">
        <v>11250</v>
      </c>
      <c r="I40" s="5">
        <v>15</v>
      </c>
      <c r="J40" s="12">
        <v>11250</v>
      </c>
      <c r="K40" t="s">
        <v>528</v>
      </c>
      <c r="L40">
        <f>SUM(J40-GETPIVOTDATA("Sum of Amt",$A$3,"YYYY",2004))</f>
        <v>0</v>
      </c>
    </row>
    <row r="41" spans="1:12" x14ac:dyDescent="0.35">
      <c r="A41" s="1">
        <v>2005</v>
      </c>
      <c r="B41" s="2" t="s">
        <v>10</v>
      </c>
      <c r="C41" s="3">
        <v>750</v>
      </c>
      <c r="D41" t="s">
        <v>82</v>
      </c>
      <c r="E41" t="s">
        <v>83</v>
      </c>
      <c r="F41" t="s">
        <v>50</v>
      </c>
      <c r="G41" s="2" t="s">
        <v>84</v>
      </c>
      <c r="H41" s="7">
        <v>750</v>
      </c>
      <c r="I41" s="5">
        <v>1</v>
      </c>
    </row>
    <row r="42" spans="1:12" x14ac:dyDescent="0.35">
      <c r="B42" s="2"/>
      <c r="D42" t="s">
        <v>85</v>
      </c>
      <c r="E42" t="s">
        <v>83</v>
      </c>
      <c r="F42" t="s">
        <v>50</v>
      </c>
      <c r="G42" s="2" t="s">
        <v>84</v>
      </c>
      <c r="H42" s="7">
        <v>750</v>
      </c>
      <c r="I42" s="5">
        <v>1</v>
      </c>
    </row>
    <row r="43" spans="1:12" x14ac:dyDescent="0.35">
      <c r="B43" s="2"/>
      <c r="D43" t="s">
        <v>86</v>
      </c>
      <c r="E43" t="s">
        <v>87</v>
      </c>
      <c r="F43" t="s">
        <v>13</v>
      </c>
      <c r="G43" s="2" t="s">
        <v>88</v>
      </c>
      <c r="H43" s="7">
        <v>750</v>
      </c>
      <c r="I43" s="5">
        <v>1</v>
      </c>
    </row>
    <row r="44" spans="1:12" x14ac:dyDescent="0.35">
      <c r="B44" s="2"/>
      <c r="D44" t="s">
        <v>89</v>
      </c>
      <c r="E44" t="s">
        <v>87</v>
      </c>
      <c r="F44" t="s">
        <v>13</v>
      </c>
      <c r="G44" s="2" t="s">
        <v>88</v>
      </c>
      <c r="H44" s="7">
        <v>750</v>
      </c>
      <c r="I44" s="5">
        <v>1</v>
      </c>
    </row>
    <row r="45" spans="1:12" x14ac:dyDescent="0.35">
      <c r="B45" s="2"/>
      <c r="D45" t="s">
        <v>90</v>
      </c>
      <c r="E45" t="s">
        <v>91</v>
      </c>
      <c r="F45" t="s">
        <v>13</v>
      </c>
      <c r="G45" s="2" t="s">
        <v>88</v>
      </c>
      <c r="H45" s="7">
        <v>750</v>
      </c>
      <c r="I45" s="5">
        <v>1</v>
      </c>
    </row>
    <row r="46" spans="1:12" x14ac:dyDescent="0.35">
      <c r="B46" s="2"/>
      <c r="D46" t="s">
        <v>92</v>
      </c>
      <c r="E46" t="s">
        <v>91</v>
      </c>
      <c r="F46" t="s">
        <v>13</v>
      </c>
      <c r="G46" s="2" t="s">
        <v>88</v>
      </c>
      <c r="H46" s="7">
        <v>750</v>
      </c>
      <c r="I46" s="5">
        <v>1</v>
      </c>
    </row>
    <row r="47" spans="1:12" x14ac:dyDescent="0.35">
      <c r="B47" s="2"/>
      <c r="D47" t="s">
        <v>93</v>
      </c>
      <c r="E47" t="s">
        <v>94</v>
      </c>
      <c r="F47" t="s">
        <v>50</v>
      </c>
      <c r="G47" s="2" t="s">
        <v>95</v>
      </c>
      <c r="H47" s="7">
        <v>750</v>
      </c>
      <c r="I47" s="5">
        <v>1</v>
      </c>
    </row>
    <row r="48" spans="1:12" x14ac:dyDescent="0.35">
      <c r="B48" s="2"/>
      <c r="D48" t="s">
        <v>96</v>
      </c>
      <c r="E48" t="s">
        <v>94</v>
      </c>
      <c r="F48" t="s">
        <v>50</v>
      </c>
      <c r="G48" s="2" t="s">
        <v>95</v>
      </c>
      <c r="H48" s="7">
        <v>750</v>
      </c>
      <c r="I48" s="5">
        <v>1</v>
      </c>
    </row>
    <row r="49" spans="1:10" x14ac:dyDescent="0.35">
      <c r="B49" s="2"/>
      <c r="D49" t="s">
        <v>97</v>
      </c>
      <c r="E49" t="s">
        <v>98</v>
      </c>
      <c r="F49" t="s">
        <v>13</v>
      </c>
      <c r="G49" s="2" t="s">
        <v>99</v>
      </c>
      <c r="H49" s="7">
        <v>750</v>
      </c>
      <c r="I49" s="5">
        <v>1</v>
      </c>
    </row>
    <row r="50" spans="1:10" x14ac:dyDescent="0.35">
      <c r="B50" s="2"/>
      <c r="D50" t="s">
        <v>100</v>
      </c>
      <c r="E50" t="s">
        <v>98</v>
      </c>
      <c r="F50" t="s">
        <v>13</v>
      </c>
      <c r="G50" s="2" t="s">
        <v>99</v>
      </c>
      <c r="H50" s="7">
        <v>750</v>
      </c>
      <c r="I50" s="5">
        <v>1</v>
      </c>
    </row>
    <row r="51" spans="1:10" x14ac:dyDescent="0.35">
      <c r="B51" s="2"/>
      <c r="D51" t="s">
        <v>101</v>
      </c>
      <c r="E51" t="s">
        <v>98</v>
      </c>
      <c r="F51" t="s">
        <v>13</v>
      </c>
      <c r="G51" s="2" t="s">
        <v>99</v>
      </c>
      <c r="H51" s="7">
        <v>750</v>
      </c>
      <c r="I51" s="5">
        <v>1</v>
      </c>
    </row>
    <row r="52" spans="1:10" x14ac:dyDescent="0.35">
      <c r="A52" t="s">
        <v>102</v>
      </c>
      <c r="C52"/>
      <c r="F52"/>
      <c r="H52" s="4">
        <v>8250</v>
      </c>
      <c r="I52" s="5">
        <v>11</v>
      </c>
    </row>
    <row r="53" spans="1:10" x14ac:dyDescent="0.35">
      <c r="A53" s="1">
        <v>2006</v>
      </c>
      <c r="B53" s="2" t="s">
        <v>10</v>
      </c>
      <c r="C53" s="3">
        <v>750</v>
      </c>
      <c r="D53" t="s">
        <v>103</v>
      </c>
      <c r="E53" t="s">
        <v>104</v>
      </c>
      <c r="F53" t="s">
        <v>13</v>
      </c>
      <c r="G53" s="2" t="s">
        <v>105</v>
      </c>
      <c r="H53" s="6">
        <v>750</v>
      </c>
      <c r="I53" s="5">
        <v>1</v>
      </c>
      <c r="J53" t="s">
        <v>536</v>
      </c>
    </row>
    <row r="54" spans="1:10" x14ac:dyDescent="0.35">
      <c r="B54" s="2"/>
      <c r="C54" s="3">
        <v>1000</v>
      </c>
      <c r="D54" t="s">
        <v>106</v>
      </c>
      <c r="E54" t="s">
        <v>107</v>
      </c>
      <c r="F54" t="s">
        <v>13</v>
      </c>
      <c r="G54" s="2" t="s">
        <v>108</v>
      </c>
      <c r="H54" s="7">
        <v>1000</v>
      </c>
      <c r="I54" s="5">
        <v>1</v>
      </c>
    </row>
    <row r="55" spans="1:10" x14ac:dyDescent="0.35">
      <c r="B55" s="2"/>
      <c r="D55" t="s">
        <v>109</v>
      </c>
      <c r="E55" t="s">
        <v>110</v>
      </c>
      <c r="F55" t="s">
        <v>13</v>
      </c>
      <c r="G55" s="2" t="s">
        <v>108</v>
      </c>
      <c r="H55" s="7">
        <v>1000</v>
      </c>
      <c r="I55" s="5">
        <v>1</v>
      </c>
    </row>
    <row r="56" spans="1:10" x14ac:dyDescent="0.35">
      <c r="B56" s="2"/>
      <c r="D56" t="s">
        <v>111</v>
      </c>
      <c r="E56" t="s">
        <v>110</v>
      </c>
      <c r="F56" t="s">
        <v>13</v>
      </c>
      <c r="G56" s="2" t="s">
        <v>108</v>
      </c>
      <c r="H56" s="7">
        <v>1000</v>
      </c>
      <c r="I56" s="5">
        <v>1</v>
      </c>
    </row>
    <row r="57" spans="1:10" x14ac:dyDescent="0.35">
      <c r="B57" s="2"/>
      <c r="D57" t="s">
        <v>112</v>
      </c>
      <c r="E57" t="s">
        <v>113</v>
      </c>
      <c r="F57" t="s">
        <v>13</v>
      </c>
      <c r="G57" s="2" t="s">
        <v>108</v>
      </c>
      <c r="H57" s="7">
        <v>1000</v>
      </c>
      <c r="I57" s="5">
        <v>1</v>
      </c>
    </row>
    <row r="58" spans="1:10" x14ac:dyDescent="0.35">
      <c r="B58" s="2"/>
      <c r="D58" t="s">
        <v>114</v>
      </c>
      <c r="E58" t="s">
        <v>113</v>
      </c>
      <c r="F58" t="s">
        <v>13</v>
      </c>
      <c r="G58" s="2" t="s">
        <v>108</v>
      </c>
      <c r="H58" s="7">
        <v>1000</v>
      </c>
      <c r="I58" s="5">
        <v>1</v>
      </c>
    </row>
    <row r="59" spans="1:10" x14ac:dyDescent="0.35">
      <c r="B59" s="2"/>
      <c r="D59" t="s">
        <v>115</v>
      </c>
      <c r="E59" t="s">
        <v>113</v>
      </c>
      <c r="F59" t="s">
        <v>13</v>
      </c>
      <c r="G59" s="2" t="s">
        <v>108</v>
      </c>
      <c r="H59" s="7">
        <v>1000</v>
      </c>
      <c r="I59" s="5">
        <v>1</v>
      </c>
    </row>
    <row r="60" spans="1:10" x14ac:dyDescent="0.35">
      <c r="B60" s="2"/>
      <c r="D60" t="s">
        <v>116</v>
      </c>
      <c r="E60" t="s">
        <v>117</v>
      </c>
      <c r="F60" t="s">
        <v>13</v>
      </c>
      <c r="G60" s="2" t="s">
        <v>108</v>
      </c>
      <c r="H60" s="7">
        <v>1000</v>
      </c>
      <c r="I60" s="5">
        <v>1</v>
      </c>
    </row>
    <row r="61" spans="1:10" x14ac:dyDescent="0.35">
      <c r="B61" s="2"/>
      <c r="D61" t="s">
        <v>118</v>
      </c>
      <c r="E61" t="s">
        <v>117</v>
      </c>
      <c r="F61" t="s">
        <v>13</v>
      </c>
      <c r="G61" s="2" t="s">
        <v>108</v>
      </c>
      <c r="H61" s="7">
        <v>1000</v>
      </c>
      <c r="I61" s="5">
        <v>1</v>
      </c>
    </row>
    <row r="62" spans="1:10" x14ac:dyDescent="0.35">
      <c r="B62" s="2"/>
      <c r="D62" t="s">
        <v>119</v>
      </c>
      <c r="E62" t="s">
        <v>120</v>
      </c>
      <c r="F62" t="s">
        <v>50</v>
      </c>
      <c r="G62" s="2" t="s">
        <v>121</v>
      </c>
      <c r="H62" s="7">
        <v>1000</v>
      </c>
      <c r="I62" s="5">
        <v>1</v>
      </c>
    </row>
    <row r="63" spans="1:10" x14ac:dyDescent="0.35">
      <c r="B63" s="2"/>
      <c r="D63" t="s">
        <v>122</v>
      </c>
      <c r="E63" t="s">
        <v>123</v>
      </c>
      <c r="F63" t="s">
        <v>50</v>
      </c>
      <c r="G63" s="2" t="s">
        <v>124</v>
      </c>
      <c r="H63" s="7">
        <v>1000</v>
      </c>
      <c r="I63" s="5">
        <v>1</v>
      </c>
    </row>
    <row r="64" spans="1:10" x14ac:dyDescent="0.35">
      <c r="B64" s="2"/>
      <c r="D64" t="s">
        <v>125</v>
      </c>
      <c r="E64" t="s">
        <v>126</v>
      </c>
      <c r="F64" t="s">
        <v>13</v>
      </c>
      <c r="G64" s="2" t="s">
        <v>127</v>
      </c>
      <c r="H64" s="7">
        <v>1000</v>
      </c>
      <c r="I64" s="5">
        <v>1</v>
      </c>
    </row>
    <row r="65" spans="1:13" x14ac:dyDescent="0.35">
      <c r="B65" s="2"/>
      <c r="D65" t="s">
        <v>128</v>
      </c>
      <c r="E65" t="s">
        <v>126</v>
      </c>
      <c r="F65" t="s">
        <v>13</v>
      </c>
      <c r="G65" s="2" t="s">
        <v>127</v>
      </c>
      <c r="H65" s="7">
        <v>1000</v>
      </c>
      <c r="I65" s="5">
        <v>1</v>
      </c>
    </row>
    <row r="66" spans="1:13" x14ac:dyDescent="0.35">
      <c r="A66" t="s">
        <v>129</v>
      </c>
      <c r="C66"/>
      <c r="F66"/>
      <c r="H66" s="4">
        <v>12750</v>
      </c>
      <c r="I66" s="5">
        <v>13</v>
      </c>
      <c r="J66" s="12">
        <v>12000</v>
      </c>
      <c r="K66" t="s">
        <v>528</v>
      </c>
      <c r="L66" s="10">
        <f>SUM(J66-GETPIVOTDATA("Sum of Amt",$A$3,"YYYY",2006))</f>
        <v>-750</v>
      </c>
    </row>
    <row r="67" spans="1:13" x14ac:dyDescent="0.35">
      <c r="A67" s="1">
        <v>2007</v>
      </c>
      <c r="B67" s="2" t="s">
        <v>10</v>
      </c>
      <c r="C67" s="3">
        <v>1000</v>
      </c>
      <c r="D67" t="s">
        <v>130</v>
      </c>
      <c r="E67" t="s">
        <v>131</v>
      </c>
      <c r="F67" t="s">
        <v>13</v>
      </c>
      <c r="G67" s="2" t="s">
        <v>132</v>
      </c>
      <c r="H67" s="7">
        <v>1000</v>
      </c>
      <c r="I67" s="5">
        <v>1</v>
      </c>
    </row>
    <row r="68" spans="1:13" x14ac:dyDescent="0.35">
      <c r="B68" s="2"/>
      <c r="D68" t="s">
        <v>133</v>
      </c>
      <c r="E68" t="s">
        <v>131</v>
      </c>
      <c r="F68" t="s">
        <v>13</v>
      </c>
      <c r="G68" s="2" t="s">
        <v>132</v>
      </c>
      <c r="H68" s="7">
        <v>1000</v>
      </c>
      <c r="I68" s="5">
        <v>1</v>
      </c>
    </row>
    <row r="69" spans="1:13" x14ac:dyDescent="0.35">
      <c r="B69" s="2"/>
      <c r="D69" t="s">
        <v>134</v>
      </c>
      <c r="E69" t="s">
        <v>135</v>
      </c>
      <c r="F69" t="s">
        <v>13</v>
      </c>
      <c r="G69" s="2" t="s">
        <v>136</v>
      </c>
      <c r="H69" s="7">
        <v>1000</v>
      </c>
      <c r="I69" s="5">
        <v>1</v>
      </c>
    </row>
    <row r="70" spans="1:13" x14ac:dyDescent="0.35">
      <c r="B70" s="2"/>
      <c r="D70" t="s">
        <v>137</v>
      </c>
      <c r="E70" t="s">
        <v>135</v>
      </c>
      <c r="F70" t="s">
        <v>13</v>
      </c>
      <c r="G70" s="2" t="s">
        <v>136</v>
      </c>
      <c r="H70" s="7">
        <v>1000</v>
      </c>
      <c r="I70" s="5">
        <v>1</v>
      </c>
    </row>
    <row r="71" spans="1:13" x14ac:dyDescent="0.35">
      <c r="B71" s="2"/>
      <c r="D71" t="s">
        <v>138</v>
      </c>
      <c r="E71" t="s">
        <v>139</v>
      </c>
      <c r="F71" t="s">
        <v>13</v>
      </c>
      <c r="G71" s="2" t="s">
        <v>140</v>
      </c>
      <c r="H71" s="6">
        <v>1000</v>
      </c>
      <c r="I71" s="5">
        <v>1</v>
      </c>
      <c r="J71" s="10" t="s">
        <v>530</v>
      </c>
      <c r="K71" s="10"/>
      <c r="L71" s="10"/>
      <c r="M71" s="10"/>
    </row>
    <row r="72" spans="1:13" x14ac:dyDescent="0.35">
      <c r="B72" s="2"/>
      <c r="D72" t="s">
        <v>141</v>
      </c>
      <c r="E72" t="s">
        <v>142</v>
      </c>
      <c r="F72" t="s">
        <v>13</v>
      </c>
      <c r="G72" s="2" t="s">
        <v>143</v>
      </c>
      <c r="H72" s="7">
        <v>1000</v>
      </c>
      <c r="I72" s="5">
        <v>1</v>
      </c>
    </row>
    <row r="73" spans="1:13" x14ac:dyDescent="0.35">
      <c r="B73" s="2"/>
      <c r="D73" t="s">
        <v>144</v>
      </c>
      <c r="E73" t="s">
        <v>145</v>
      </c>
      <c r="F73" t="s">
        <v>13</v>
      </c>
      <c r="G73" s="2" t="s">
        <v>146</v>
      </c>
      <c r="H73" s="7">
        <v>1000</v>
      </c>
      <c r="I73" s="5">
        <v>1</v>
      </c>
    </row>
    <row r="74" spans="1:13" x14ac:dyDescent="0.35">
      <c r="B74" s="2"/>
      <c r="D74" t="s">
        <v>147</v>
      </c>
      <c r="E74" t="s">
        <v>148</v>
      </c>
      <c r="F74" t="s">
        <v>13</v>
      </c>
      <c r="G74" s="2" t="s">
        <v>149</v>
      </c>
      <c r="H74" s="7">
        <v>1000</v>
      </c>
      <c r="I74" s="5">
        <v>1</v>
      </c>
    </row>
    <row r="75" spans="1:13" x14ac:dyDescent="0.35">
      <c r="B75" s="2"/>
      <c r="D75" t="s">
        <v>150</v>
      </c>
      <c r="E75" t="s">
        <v>148</v>
      </c>
      <c r="F75" t="s">
        <v>13</v>
      </c>
      <c r="G75" s="2" t="s">
        <v>149</v>
      </c>
      <c r="H75" s="7">
        <v>1000</v>
      </c>
      <c r="I75" s="5">
        <v>1</v>
      </c>
    </row>
    <row r="76" spans="1:13" x14ac:dyDescent="0.35">
      <c r="A76" t="s">
        <v>151</v>
      </c>
      <c r="C76"/>
      <c r="F76"/>
      <c r="H76" s="4">
        <v>9000</v>
      </c>
      <c r="I76" s="5">
        <v>9</v>
      </c>
      <c r="J76" s="12">
        <v>9250</v>
      </c>
      <c r="K76" t="s">
        <v>528</v>
      </c>
      <c r="L76" s="14">
        <f>SUM(J76-GETPIVOTDATA("Sum of Amt",$A$3,"YYYY",2007))</f>
        <v>250</v>
      </c>
      <c r="M76" t="s">
        <v>531</v>
      </c>
    </row>
    <row r="77" spans="1:13" x14ac:dyDescent="0.35">
      <c r="A77" s="1">
        <v>2008</v>
      </c>
      <c r="B77" s="2" t="s">
        <v>10</v>
      </c>
      <c r="C77" s="3">
        <v>1000</v>
      </c>
      <c r="D77" t="s">
        <v>152</v>
      </c>
      <c r="E77" t="s">
        <v>153</v>
      </c>
      <c r="F77" t="s">
        <v>50</v>
      </c>
      <c r="G77" s="2" t="s">
        <v>154</v>
      </c>
      <c r="H77" s="7">
        <v>1000</v>
      </c>
      <c r="I77" s="5">
        <v>1</v>
      </c>
      <c r="M77" t="s">
        <v>532</v>
      </c>
    </row>
    <row r="78" spans="1:13" x14ac:dyDescent="0.35">
      <c r="B78" s="2"/>
      <c r="D78" t="s">
        <v>155</v>
      </c>
      <c r="E78" t="s">
        <v>156</v>
      </c>
      <c r="F78" t="s">
        <v>50</v>
      </c>
      <c r="G78" s="2" t="s">
        <v>154</v>
      </c>
      <c r="H78" s="7">
        <v>1000</v>
      </c>
      <c r="I78" s="5">
        <v>1</v>
      </c>
    </row>
    <row r="79" spans="1:13" x14ac:dyDescent="0.35">
      <c r="B79" s="2"/>
      <c r="D79" t="s">
        <v>157</v>
      </c>
      <c r="E79" t="s">
        <v>158</v>
      </c>
      <c r="F79" t="s">
        <v>13</v>
      </c>
      <c r="G79" s="2" t="s">
        <v>159</v>
      </c>
      <c r="H79" s="7">
        <v>1000</v>
      </c>
      <c r="I79" s="5">
        <v>1</v>
      </c>
    </row>
    <row r="80" spans="1:13" x14ac:dyDescent="0.35">
      <c r="A80" t="s">
        <v>160</v>
      </c>
      <c r="C80"/>
      <c r="F80"/>
      <c r="H80" s="4">
        <v>3000</v>
      </c>
      <c r="I80" s="5">
        <v>3</v>
      </c>
      <c r="J80" s="12">
        <v>3000</v>
      </c>
      <c r="K80" t="s">
        <v>528</v>
      </c>
      <c r="L80">
        <f>SUM(J80-GETPIVOTDATA("Sum of Amt",$A$3,"YYYY",2008))</f>
        <v>0</v>
      </c>
    </row>
    <row r="81" spans="1:13" x14ac:dyDescent="0.35">
      <c r="A81" s="1">
        <v>2009</v>
      </c>
      <c r="B81" s="2" t="s">
        <v>10</v>
      </c>
      <c r="C81" s="3">
        <v>1000</v>
      </c>
      <c r="D81" t="s">
        <v>161</v>
      </c>
      <c r="E81" t="s">
        <v>162</v>
      </c>
      <c r="F81" t="s">
        <v>13</v>
      </c>
      <c r="G81" s="2" t="s">
        <v>163</v>
      </c>
      <c r="H81" s="7">
        <v>1000</v>
      </c>
      <c r="I81" s="5">
        <v>1</v>
      </c>
    </row>
    <row r="82" spans="1:13" x14ac:dyDescent="0.35">
      <c r="A82" t="s">
        <v>164</v>
      </c>
      <c r="C82"/>
      <c r="F82"/>
      <c r="H82" s="4">
        <v>1000</v>
      </c>
      <c r="I82" s="5">
        <v>1</v>
      </c>
      <c r="J82" s="12">
        <v>1000</v>
      </c>
      <c r="K82" t="s">
        <v>528</v>
      </c>
      <c r="L82">
        <f>SUM(J82-GETPIVOTDATA("Sum of Amt",$A$3,"YYYY",2009))</f>
        <v>0</v>
      </c>
    </row>
    <row r="83" spans="1:13" x14ac:dyDescent="0.35">
      <c r="A83" s="1">
        <v>2010</v>
      </c>
      <c r="B83" s="2" t="s">
        <v>10</v>
      </c>
      <c r="C83" s="3">
        <v>1000</v>
      </c>
      <c r="D83" t="s">
        <v>165</v>
      </c>
      <c r="E83" t="s">
        <v>166</v>
      </c>
      <c r="F83" t="s">
        <v>13</v>
      </c>
      <c r="G83" s="2" t="s">
        <v>167</v>
      </c>
      <c r="H83" s="7">
        <v>1000</v>
      </c>
      <c r="I83" s="5">
        <v>1</v>
      </c>
    </row>
    <row r="84" spans="1:13" x14ac:dyDescent="0.35">
      <c r="B84" s="2"/>
      <c r="D84" t="s">
        <v>168</v>
      </c>
      <c r="E84" t="s">
        <v>166</v>
      </c>
      <c r="F84" t="s">
        <v>13</v>
      </c>
      <c r="G84" s="2" t="s">
        <v>167</v>
      </c>
      <c r="H84" s="7">
        <v>1000</v>
      </c>
      <c r="I84" s="5">
        <v>1</v>
      </c>
    </row>
    <row r="85" spans="1:13" x14ac:dyDescent="0.35">
      <c r="B85" s="2"/>
      <c r="D85" t="s">
        <v>169</v>
      </c>
      <c r="E85" t="s">
        <v>170</v>
      </c>
      <c r="F85" t="s">
        <v>13</v>
      </c>
      <c r="G85" s="2" t="s">
        <v>171</v>
      </c>
      <c r="H85" s="7">
        <v>1000</v>
      </c>
      <c r="I85" s="5">
        <v>1</v>
      </c>
    </row>
    <row r="86" spans="1:13" x14ac:dyDescent="0.35">
      <c r="B86" s="2"/>
      <c r="D86" t="s">
        <v>172</v>
      </c>
      <c r="E86" t="s">
        <v>173</v>
      </c>
      <c r="F86" t="s">
        <v>13</v>
      </c>
      <c r="G86" s="2" t="s">
        <v>174</v>
      </c>
      <c r="H86" s="7">
        <v>1000</v>
      </c>
      <c r="I86" s="5">
        <v>1</v>
      </c>
    </row>
    <row r="87" spans="1:13" x14ac:dyDescent="0.35">
      <c r="B87" s="2"/>
      <c r="D87" t="s">
        <v>175</v>
      </c>
      <c r="E87" t="s">
        <v>173</v>
      </c>
      <c r="F87" t="s">
        <v>13</v>
      </c>
      <c r="G87" s="2" t="s">
        <v>176</v>
      </c>
      <c r="H87" s="7">
        <v>1000</v>
      </c>
      <c r="I87" s="5">
        <v>1</v>
      </c>
    </row>
    <row r="88" spans="1:13" x14ac:dyDescent="0.35">
      <c r="B88" s="2"/>
      <c r="D88" t="s">
        <v>177</v>
      </c>
      <c r="E88" t="s">
        <v>170</v>
      </c>
      <c r="F88" t="s">
        <v>13</v>
      </c>
      <c r="G88" s="2" t="s">
        <v>176</v>
      </c>
      <c r="H88" s="7">
        <v>1000</v>
      </c>
      <c r="I88" s="5">
        <v>1</v>
      </c>
    </row>
    <row r="89" spans="1:13" x14ac:dyDescent="0.35">
      <c r="B89" s="2"/>
      <c r="D89" t="s">
        <v>178</v>
      </c>
      <c r="E89" t="s">
        <v>179</v>
      </c>
      <c r="F89" t="s">
        <v>50</v>
      </c>
      <c r="G89" s="2" t="s">
        <v>180</v>
      </c>
      <c r="H89" s="7">
        <v>1000</v>
      </c>
      <c r="I89" s="5">
        <v>1</v>
      </c>
    </row>
    <row r="90" spans="1:13" x14ac:dyDescent="0.35">
      <c r="B90" s="2"/>
      <c r="D90" t="s">
        <v>181</v>
      </c>
      <c r="E90" t="s">
        <v>182</v>
      </c>
      <c r="F90" t="s">
        <v>50</v>
      </c>
      <c r="G90" s="2" t="s">
        <v>183</v>
      </c>
      <c r="H90" s="7">
        <v>1000</v>
      </c>
      <c r="I90" s="5">
        <v>1</v>
      </c>
    </row>
    <row r="91" spans="1:13" x14ac:dyDescent="0.35">
      <c r="B91" s="2" t="s">
        <v>184</v>
      </c>
      <c r="C91" s="3">
        <v>0</v>
      </c>
      <c r="D91" t="s">
        <v>185</v>
      </c>
      <c r="E91" t="s">
        <v>186</v>
      </c>
      <c r="F91" t="s">
        <v>50</v>
      </c>
      <c r="G91" s="2" t="s">
        <v>187</v>
      </c>
      <c r="H91" s="7">
        <v>0</v>
      </c>
      <c r="I91" s="5">
        <v>1</v>
      </c>
    </row>
    <row r="92" spans="1:13" x14ac:dyDescent="0.35">
      <c r="B92" s="2"/>
      <c r="C92" s="3">
        <v>2000</v>
      </c>
      <c r="D92" t="s">
        <v>188</v>
      </c>
      <c r="E92" t="s">
        <v>189</v>
      </c>
      <c r="F92" t="s">
        <v>13</v>
      </c>
      <c r="G92" s="2" t="s">
        <v>190</v>
      </c>
      <c r="H92" s="7">
        <v>2000</v>
      </c>
      <c r="I92" s="5">
        <v>1</v>
      </c>
    </row>
    <row r="93" spans="1:13" x14ac:dyDescent="0.35">
      <c r="B93" s="2"/>
      <c r="C93" s="3">
        <v>3000</v>
      </c>
      <c r="D93" t="s">
        <v>191</v>
      </c>
      <c r="E93" t="s">
        <v>192</v>
      </c>
      <c r="F93" t="s">
        <v>13</v>
      </c>
      <c r="G93" s="2" t="s">
        <v>193</v>
      </c>
      <c r="H93" s="7">
        <v>3000</v>
      </c>
      <c r="I93" s="5">
        <v>1</v>
      </c>
    </row>
    <row r="94" spans="1:13" x14ac:dyDescent="0.35">
      <c r="A94" t="s">
        <v>194</v>
      </c>
      <c r="C94"/>
      <c r="F94"/>
      <c r="H94" s="4">
        <v>13000</v>
      </c>
      <c r="I94" s="5">
        <v>11</v>
      </c>
      <c r="J94" s="12">
        <v>13200</v>
      </c>
      <c r="K94" t="s">
        <v>528</v>
      </c>
      <c r="L94" s="10">
        <f>SUM(J94-GETPIVOTDATA("Sum of Amt",$A$3,"YYYY",2010))</f>
        <v>200</v>
      </c>
      <c r="M94" t="s">
        <v>533</v>
      </c>
    </row>
    <row r="95" spans="1:13" x14ac:dyDescent="0.35">
      <c r="A95" s="1">
        <v>2011</v>
      </c>
      <c r="B95" s="2" t="s">
        <v>10</v>
      </c>
      <c r="C95" s="3">
        <v>1000</v>
      </c>
      <c r="D95" t="s">
        <v>195</v>
      </c>
      <c r="E95" t="s">
        <v>170</v>
      </c>
      <c r="F95" t="s">
        <v>13</v>
      </c>
      <c r="G95" s="2" t="s">
        <v>196</v>
      </c>
      <c r="H95" s="7">
        <v>1000</v>
      </c>
      <c r="I95" s="5">
        <v>1</v>
      </c>
      <c r="J95" t="s">
        <v>480</v>
      </c>
      <c r="L95" s="2" t="s">
        <v>534</v>
      </c>
    </row>
    <row r="96" spans="1:13" x14ac:dyDescent="0.35">
      <c r="B96" s="2"/>
      <c r="D96" t="s">
        <v>197</v>
      </c>
      <c r="E96" t="s">
        <v>198</v>
      </c>
      <c r="F96" t="s">
        <v>50</v>
      </c>
      <c r="G96" s="2" t="s">
        <v>199</v>
      </c>
      <c r="H96" s="7">
        <v>1000</v>
      </c>
      <c r="I96" s="5">
        <v>1</v>
      </c>
    </row>
    <row r="97" spans="1:13" x14ac:dyDescent="0.35">
      <c r="B97" s="2"/>
      <c r="D97" t="s">
        <v>200</v>
      </c>
      <c r="E97" t="s">
        <v>201</v>
      </c>
      <c r="F97" t="s">
        <v>13</v>
      </c>
      <c r="G97" s="2" t="s">
        <v>202</v>
      </c>
      <c r="H97" s="7">
        <v>1000</v>
      </c>
      <c r="I97" s="5">
        <v>1</v>
      </c>
    </row>
    <row r="98" spans="1:13" x14ac:dyDescent="0.35">
      <c r="B98" s="2"/>
      <c r="D98" t="s">
        <v>203</v>
      </c>
      <c r="E98" t="s">
        <v>204</v>
      </c>
      <c r="F98" t="s">
        <v>13</v>
      </c>
      <c r="G98" s="2" t="s">
        <v>205</v>
      </c>
      <c r="H98" s="7">
        <v>1000</v>
      </c>
      <c r="I98" s="5">
        <v>1</v>
      </c>
    </row>
    <row r="99" spans="1:13" x14ac:dyDescent="0.35">
      <c r="B99" s="2"/>
      <c r="D99" t="s">
        <v>206</v>
      </c>
      <c r="E99" t="s">
        <v>207</v>
      </c>
      <c r="F99" t="s">
        <v>13</v>
      </c>
      <c r="G99" s="2" t="s">
        <v>208</v>
      </c>
      <c r="H99" s="7">
        <v>1000</v>
      </c>
      <c r="I99" s="5">
        <v>1</v>
      </c>
    </row>
    <row r="100" spans="1:13" x14ac:dyDescent="0.35">
      <c r="B100" s="2"/>
      <c r="D100" t="s">
        <v>209</v>
      </c>
      <c r="E100" t="s">
        <v>210</v>
      </c>
      <c r="F100" t="s">
        <v>50</v>
      </c>
      <c r="G100" s="2" t="s">
        <v>211</v>
      </c>
      <c r="H100" s="7">
        <v>1000</v>
      </c>
      <c r="I100" s="5">
        <v>1</v>
      </c>
    </row>
    <row r="101" spans="1:13" x14ac:dyDescent="0.35">
      <c r="B101" s="2"/>
      <c r="D101" t="s">
        <v>212</v>
      </c>
      <c r="E101" t="s">
        <v>213</v>
      </c>
      <c r="F101" t="s">
        <v>13</v>
      </c>
      <c r="G101" s="2" t="s">
        <v>214</v>
      </c>
      <c r="H101" s="7">
        <v>1000</v>
      </c>
      <c r="I101" s="5">
        <v>1</v>
      </c>
    </row>
    <row r="102" spans="1:13" x14ac:dyDescent="0.35">
      <c r="B102" s="2"/>
      <c r="D102" t="s">
        <v>215</v>
      </c>
      <c r="E102" t="s">
        <v>216</v>
      </c>
      <c r="F102" t="s">
        <v>13</v>
      </c>
      <c r="G102" s="2" t="s">
        <v>217</v>
      </c>
      <c r="H102" s="7">
        <v>1000</v>
      </c>
      <c r="I102" s="5">
        <v>1</v>
      </c>
    </row>
    <row r="103" spans="1:13" x14ac:dyDescent="0.35">
      <c r="B103" s="2"/>
      <c r="D103" t="s">
        <v>218</v>
      </c>
      <c r="E103" t="s">
        <v>216</v>
      </c>
      <c r="F103" t="s">
        <v>13</v>
      </c>
      <c r="G103" s="2" t="s">
        <v>217</v>
      </c>
      <c r="H103" s="7">
        <v>1000</v>
      </c>
      <c r="I103" s="5">
        <v>1</v>
      </c>
    </row>
    <row r="104" spans="1:13" x14ac:dyDescent="0.35">
      <c r="B104" s="2" t="s">
        <v>184</v>
      </c>
      <c r="C104" s="3">
        <v>2000</v>
      </c>
      <c r="D104" t="s">
        <v>219</v>
      </c>
      <c r="E104" t="s">
        <v>220</v>
      </c>
      <c r="F104" t="s">
        <v>13</v>
      </c>
      <c r="G104" s="2" t="s">
        <v>221</v>
      </c>
      <c r="H104" s="7">
        <v>2000</v>
      </c>
      <c r="I104" s="5">
        <v>1</v>
      </c>
    </row>
    <row r="105" spans="1:13" x14ac:dyDescent="0.35">
      <c r="A105" t="s">
        <v>222</v>
      </c>
      <c r="C105"/>
      <c r="F105"/>
      <c r="H105" s="4">
        <v>11000</v>
      </c>
      <c r="I105" s="5">
        <v>10</v>
      </c>
      <c r="J105" s="12">
        <v>10800</v>
      </c>
      <c r="K105" t="s">
        <v>528</v>
      </c>
      <c r="L105" s="10">
        <f>SUM(J105-GETPIVOTDATA("Sum of Amt",$A$3,"YYYY",2011))</f>
        <v>-200</v>
      </c>
      <c r="M105" t="s">
        <v>535</v>
      </c>
    </row>
    <row r="106" spans="1:13" x14ac:dyDescent="0.35">
      <c r="A106" s="1">
        <v>2012</v>
      </c>
      <c r="B106" s="2" t="s">
        <v>10</v>
      </c>
      <c r="C106" s="3">
        <v>1000</v>
      </c>
      <c r="D106" t="s">
        <v>223</v>
      </c>
      <c r="E106" t="s">
        <v>224</v>
      </c>
      <c r="F106" t="s">
        <v>13</v>
      </c>
      <c r="G106" s="2" t="s">
        <v>225</v>
      </c>
      <c r="H106" s="7">
        <v>1000</v>
      </c>
      <c r="I106" s="5">
        <v>1</v>
      </c>
      <c r="L106" s="2" t="s">
        <v>534</v>
      </c>
    </row>
    <row r="107" spans="1:13" x14ac:dyDescent="0.35">
      <c r="B107" s="2"/>
      <c r="D107" t="s">
        <v>226</v>
      </c>
      <c r="E107" t="s">
        <v>224</v>
      </c>
      <c r="F107" t="s">
        <v>13</v>
      </c>
      <c r="G107" s="2" t="s">
        <v>225</v>
      </c>
      <c r="H107" s="7">
        <v>1000</v>
      </c>
      <c r="I107" s="5">
        <v>1</v>
      </c>
    </row>
    <row r="108" spans="1:13" x14ac:dyDescent="0.35">
      <c r="B108" s="2"/>
      <c r="D108" t="s">
        <v>227</v>
      </c>
      <c r="E108" t="s">
        <v>228</v>
      </c>
      <c r="F108" t="s">
        <v>13</v>
      </c>
      <c r="G108" s="2" t="s">
        <v>229</v>
      </c>
      <c r="H108" s="7">
        <v>1000</v>
      </c>
      <c r="I108" s="5">
        <v>1</v>
      </c>
    </row>
    <row r="109" spans="1:13" x14ac:dyDescent="0.35">
      <c r="B109" s="2"/>
      <c r="D109" t="s">
        <v>230</v>
      </c>
      <c r="E109" t="s">
        <v>228</v>
      </c>
      <c r="F109" t="s">
        <v>13</v>
      </c>
      <c r="G109" s="2" t="s">
        <v>229</v>
      </c>
      <c r="H109" s="7">
        <v>1000</v>
      </c>
      <c r="I109" s="5">
        <v>1</v>
      </c>
    </row>
    <row r="110" spans="1:13" x14ac:dyDescent="0.35">
      <c r="B110" s="2"/>
      <c r="D110" t="s">
        <v>231</v>
      </c>
      <c r="E110" t="s">
        <v>232</v>
      </c>
      <c r="F110" t="s">
        <v>13</v>
      </c>
      <c r="G110" s="2" t="s">
        <v>233</v>
      </c>
      <c r="H110" s="7">
        <v>1000</v>
      </c>
      <c r="I110" s="5">
        <v>1</v>
      </c>
    </row>
    <row r="111" spans="1:13" x14ac:dyDescent="0.35">
      <c r="B111" s="2"/>
      <c r="D111" t="s">
        <v>234</v>
      </c>
      <c r="E111" t="s">
        <v>235</v>
      </c>
      <c r="F111" t="s">
        <v>50</v>
      </c>
      <c r="G111" s="2" t="s">
        <v>236</v>
      </c>
      <c r="H111" s="7">
        <v>1000</v>
      </c>
      <c r="I111" s="5">
        <v>1</v>
      </c>
    </row>
    <row r="112" spans="1:13" x14ac:dyDescent="0.35">
      <c r="B112" s="2"/>
      <c r="D112" t="s">
        <v>237</v>
      </c>
      <c r="E112" t="s">
        <v>238</v>
      </c>
      <c r="F112" t="s">
        <v>13</v>
      </c>
      <c r="G112" s="2" t="s">
        <v>239</v>
      </c>
      <c r="H112" s="7">
        <v>1000</v>
      </c>
      <c r="I112" s="5">
        <v>1</v>
      </c>
    </row>
    <row r="113" spans="1:12" x14ac:dyDescent="0.35">
      <c r="B113" s="2" t="s">
        <v>184</v>
      </c>
      <c r="C113" s="3">
        <v>2000</v>
      </c>
      <c r="D113" t="s">
        <v>240</v>
      </c>
      <c r="E113" t="s">
        <v>241</v>
      </c>
      <c r="F113" t="s">
        <v>13</v>
      </c>
      <c r="G113" s="2" t="s">
        <v>233</v>
      </c>
      <c r="H113" s="7">
        <v>2000</v>
      </c>
      <c r="I113" s="5">
        <v>1</v>
      </c>
    </row>
    <row r="114" spans="1:12" x14ac:dyDescent="0.35">
      <c r="B114" s="2"/>
      <c r="D114" t="s">
        <v>242</v>
      </c>
      <c r="E114" t="s">
        <v>243</v>
      </c>
      <c r="F114" t="s">
        <v>13</v>
      </c>
      <c r="G114" s="2" t="s">
        <v>244</v>
      </c>
      <c r="H114" s="7">
        <v>2000</v>
      </c>
      <c r="I114" s="5">
        <v>1</v>
      </c>
    </row>
    <row r="115" spans="1:12" x14ac:dyDescent="0.35">
      <c r="B115" s="2"/>
      <c r="C115" s="3">
        <v>3000</v>
      </c>
      <c r="D115" t="s">
        <v>245</v>
      </c>
      <c r="E115" t="s">
        <v>246</v>
      </c>
      <c r="F115" t="s">
        <v>13</v>
      </c>
      <c r="G115" s="2" t="s">
        <v>247</v>
      </c>
      <c r="H115" s="7">
        <v>3000</v>
      </c>
      <c r="I115" s="5">
        <v>1</v>
      </c>
    </row>
    <row r="116" spans="1:12" x14ac:dyDescent="0.35">
      <c r="A116" t="s">
        <v>248</v>
      </c>
      <c r="C116"/>
      <c r="F116"/>
      <c r="H116" s="4">
        <v>14000</v>
      </c>
      <c r="I116" s="5">
        <v>10</v>
      </c>
      <c r="J116" s="12">
        <v>14000</v>
      </c>
      <c r="K116" t="s">
        <v>528</v>
      </c>
      <c r="L116">
        <f>SUM(J116-GETPIVOTDATA("Sum of Amt",$A$3,"YYYY",2012))</f>
        <v>0</v>
      </c>
    </row>
    <row r="117" spans="1:12" x14ac:dyDescent="0.35">
      <c r="A117" s="1">
        <v>2013</v>
      </c>
      <c r="B117" s="2" t="s">
        <v>10</v>
      </c>
      <c r="C117" s="3">
        <v>1000</v>
      </c>
      <c r="D117" t="s">
        <v>249</v>
      </c>
      <c r="E117" t="s">
        <v>250</v>
      </c>
      <c r="F117" t="s">
        <v>13</v>
      </c>
      <c r="G117" s="2" t="s">
        <v>251</v>
      </c>
      <c r="H117" s="7">
        <v>1000</v>
      </c>
      <c r="I117" s="5">
        <v>1</v>
      </c>
    </row>
    <row r="118" spans="1:12" x14ac:dyDescent="0.35">
      <c r="B118" s="2"/>
      <c r="D118" t="s">
        <v>252</v>
      </c>
      <c r="E118" t="s">
        <v>253</v>
      </c>
      <c r="F118" t="s">
        <v>13</v>
      </c>
      <c r="G118" s="2" t="s">
        <v>254</v>
      </c>
      <c r="H118" s="7">
        <v>1000</v>
      </c>
      <c r="I118" s="5">
        <v>1</v>
      </c>
    </row>
    <row r="119" spans="1:12" x14ac:dyDescent="0.35">
      <c r="B119" s="2"/>
      <c r="D119" t="s">
        <v>255</v>
      </c>
      <c r="E119" t="s">
        <v>256</v>
      </c>
      <c r="F119" t="s">
        <v>13</v>
      </c>
      <c r="G119" s="2" t="s">
        <v>257</v>
      </c>
      <c r="H119" s="7">
        <v>1000</v>
      </c>
      <c r="I119" s="5">
        <v>1</v>
      </c>
    </row>
    <row r="120" spans="1:12" x14ac:dyDescent="0.35">
      <c r="B120" s="2" t="s">
        <v>184</v>
      </c>
      <c r="C120" s="3">
        <v>3000</v>
      </c>
      <c r="D120" t="s">
        <v>258</v>
      </c>
      <c r="E120" t="s">
        <v>259</v>
      </c>
      <c r="F120" t="s">
        <v>13</v>
      </c>
      <c r="G120" s="2" t="s">
        <v>260</v>
      </c>
      <c r="H120" s="7">
        <v>3000</v>
      </c>
      <c r="I120" s="5">
        <v>1</v>
      </c>
    </row>
    <row r="121" spans="1:12" x14ac:dyDescent="0.35">
      <c r="A121" t="s">
        <v>261</v>
      </c>
      <c r="C121"/>
      <c r="F121"/>
      <c r="H121" s="4">
        <v>6000</v>
      </c>
      <c r="I121" s="5">
        <v>4</v>
      </c>
      <c r="J121" s="12">
        <v>6000</v>
      </c>
      <c r="K121" t="s">
        <v>528</v>
      </c>
      <c r="L121">
        <f>SUM(J121-GETPIVOTDATA("Sum of Amt",$A$3,"YYYY",2013))</f>
        <v>0</v>
      </c>
    </row>
    <row r="122" spans="1:12" x14ac:dyDescent="0.35">
      <c r="A122" s="1">
        <v>2014</v>
      </c>
      <c r="B122" s="2" t="s">
        <v>10</v>
      </c>
      <c r="C122" s="3">
        <v>1000</v>
      </c>
      <c r="D122" t="s">
        <v>262</v>
      </c>
      <c r="E122" t="s">
        <v>263</v>
      </c>
      <c r="F122" t="s">
        <v>13</v>
      </c>
      <c r="G122" s="2" t="s">
        <v>264</v>
      </c>
      <c r="H122" s="7">
        <v>1000</v>
      </c>
      <c r="I122" s="5">
        <v>1</v>
      </c>
    </row>
    <row r="123" spans="1:12" x14ac:dyDescent="0.35">
      <c r="B123" s="2"/>
      <c r="D123" t="s">
        <v>265</v>
      </c>
      <c r="E123" t="s">
        <v>266</v>
      </c>
      <c r="F123" t="s">
        <v>13</v>
      </c>
      <c r="G123" s="2" t="s">
        <v>267</v>
      </c>
      <c r="H123" s="7">
        <v>1000</v>
      </c>
      <c r="I123" s="5">
        <v>1</v>
      </c>
    </row>
    <row r="124" spans="1:12" x14ac:dyDescent="0.35">
      <c r="B124" s="2"/>
      <c r="D124" t="s">
        <v>268</v>
      </c>
      <c r="E124" t="s">
        <v>269</v>
      </c>
      <c r="F124" t="s">
        <v>50</v>
      </c>
      <c r="G124" s="2" t="s">
        <v>270</v>
      </c>
      <c r="H124" s="7">
        <v>1000</v>
      </c>
      <c r="I124" s="5">
        <v>1</v>
      </c>
    </row>
    <row r="125" spans="1:12" x14ac:dyDescent="0.35">
      <c r="B125" s="2"/>
      <c r="D125" t="s">
        <v>271</v>
      </c>
      <c r="E125" t="s">
        <v>272</v>
      </c>
      <c r="F125" t="s">
        <v>13</v>
      </c>
      <c r="G125" s="2" t="s">
        <v>273</v>
      </c>
      <c r="H125" s="7">
        <v>1000</v>
      </c>
      <c r="I125" s="5">
        <v>1</v>
      </c>
    </row>
    <row r="126" spans="1:12" x14ac:dyDescent="0.35">
      <c r="B126" s="2"/>
      <c r="D126" t="s">
        <v>274</v>
      </c>
      <c r="E126" t="s">
        <v>275</v>
      </c>
      <c r="F126" t="s">
        <v>50</v>
      </c>
      <c r="G126" s="2" t="s">
        <v>276</v>
      </c>
      <c r="H126" s="7">
        <v>1000</v>
      </c>
      <c r="I126" s="5">
        <v>1</v>
      </c>
    </row>
    <row r="127" spans="1:12" x14ac:dyDescent="0.35">
      <c r="B127" s="2" t="s">
        <v>277</v>
      </c>
      <c r="C127" s="3">
        <v>3000</v>
      </c>
      <c r="D127" t="s">
        <v>278</v>
      </c>
      <c r="E127" t="s">
        <v>279</v>
      </c>
      <c r="F127" t="s">
        <v>50</v>
      </c>
      <c r="G127" s="2" t="s">
        <v>280</v>
      </c>
      <c r="H127" s="6">
        <v>3000</v>
      </c>
      <c r="I127" s="5">
        <v>1</v>
      </c>
      <c r="J127" s="10" t="s">
        <v>536</v>
      </c>
    </row>
    <row r="128" spans="1:12" x14ac:dyDescent="0.35">
      <c r="B128" s="2" t="s">
        <v>184</v>
      </c>
      <c r="C128" s="3">
        <v>2000</v>
      </c>
      <c r="D128" t="s">
        <v>281</v>
      </c>
      <c r="E128" t="s">
        <v>282</v>
      </c>
      <c r="F128" t="s">
        <v>13</v>
      </c>
      <c r="G128" s="2" t="s">
        <v>283</v>
      </c>
      <c r="H128" s="7">
        <v>2000</v>
      </c>
      <c r="I128" s="5">
        <v>1</v>
      </c>
    </row>
    <row r="129" spans="1:13" x14ac:dyDescent="0.35">
      <c r="B129" s="2"/>
      <c r="D129" t="s">
        <v>284</v>
      </c>
      <c r="E129" t="s">
        <v>285</v>
      </c>
      <c r="F129" t="s">
        <v>13</v>
      </c>
      <c r="G129" s="2" t="s">
        <v>286</v>
      </c>
      <c r="H129" s="7">
        <v>2000</v>
      </c>
      <c r="I129" s="5">
        <v>1</v>
      </c>
    </row>
    <row r="130" spans="1:13" x14ac:dyDescent="0.35">
      <c r="B130" s="2"/>
      <c r="D130" t="s">
        <v>287</v>
      </c>
      <c r="E130" t="s">
        <v>288</v>
      </c>
      <c r="F130" t="s">
        <v>13</v>
      </c>
      <c r="G130" s="2" t="s">
        <v>289</v>
      </c>
      <c r="H130" s="7">
        <v>2000</v>
      </c>
      <c r="I130" s="5">
        <v>1</v>
      </c>
    </row>
    <row r="131" spans="1:13" x14ac:dyDescent="0.35">
      <c r="B131" s="2"/>
      <c r="C131" s="3">
        <v>3000</v>
      </c>
      <c r="D131" t="s">
        <v>290</v>
      </c>
      <c r="E131" t="s">
        <v>291</v>
      </c>
      <c r="F131" t="s">
        <v>13</v>
      </c>
      <c r="G131" s="2" t="s">
        <v>292</v>
      </c>
      <c r="H131" s="8">
        <v>3000</v>
      </c>
      <c r="I131" s="5">
        <v>1</v>
      </c>
      <c r="J131" t="s">
        <v>481</v>
      </c>
    </row>
    <row r="132" spans="1:13" x14ac:dyDescent="0.35">
      <c r="A132" t="s">
        <v>293</v>
      </c>
      <c r="C132"/>
      <c r="F132"/>
      <c r="H132" s="4">
        <v>17000</v>
      </c>
      <c r="I132" s="5">
        <v>10</v>
      </c>
      <c r="J132" s="12">
        <v>11000</v>
      </c>
      <c r="K132" t="s">
        <v>528</v>
      </c>
      <c r="L132" s="14">
        <f>SUM(J132-GETPIVOTDATA("Sum of Amt",$A$3,"YYYY",2014))</f>
        <v>-6000</v>
      </c>
      <c r="M132" t="s">
        <v>537</v>
      </c>
    </row>
    <row r="133" spans="1:13" x14ac:dyDescent="0.35">
      <c r="A133" s="1">
        <v>2015</v>
      </c>
      <c r="B133" s="2" t="s">
        <v>10</v>
      </c>
      <c r="C133" s="3">
        <v>1000</v>
      </c>
      <c r="D133" t="s">
        <v>294</v>
      </c>
      <c r="E133" t="s">
        <v>291</v>
      </c>
      <c r="F133" t="s">
        <v>13</v>
      </c>
      <c r="G133" s="2" t="s">
        <v>295</v>
      </c>
      <c r="H133" s="7">
        <v>1000</v>
      </c>
      <c r="I133" s="5">
        <v>1</v>
      </c>
    </row>
    <row r="134" spans="1:13" x14ac:dyDescent="0.35">
      <c r="B134" s="2"/>
      <c r="D134" t="s">
        <v>296</v>
      </c>
      <c r="E134" t="s">
        <v>297</v>
      </c>
      <c r="F134" t="s">
        <v>13</v>
      </c>
      <c r="G134" s="2" t="s">
        <v>298</v>
      </c>
      <c r="H134" s="7">
        <v>1000</v>
      </c>
      <c r="I134" s="5">
        <v>1</v>
      </c>
      <c r="J134" s="10" t="s">
        <v>527</v>
      </c>
      <c r="K134" s="10"/>
      <c r="L134" s="10"/>
      <c r="M134" s="10"/>
    </row>
    <row r="135" spans="1:13" x14ac:dyDescent="0.35">
      <c r="A135" t="s">
        <v>299</v>
      </c>
      <c r="C135"/>
      <c r="F135"/>
      <c r="H135" s="4">
        <v>2000</v>
      </c>
      <c r="I135" s="5">
        <v>2</v>
      </c>
      <c r="J135" s="12">
        <v>6000</v>
      </c>
      <c r="K135" t="s">
        <v>528</v>
      </c>
      <c r="L135" s="15">
        <f>SUM(J135-GETPIVOTDATA("Sum of Amt",$A$3,"YYYY",2015))</f>
        <v>4000</v>
      </c>
      <c r="M135" t="s">
        <v>538</v>
      </c>
    </row>
    <row r="136" spans="1:13" x14ac:dyDescent="0.35">
      <c r="A136" s="1">
        <v>2016</v>
      </c>
      <c r="B136" s="2" t="s">
        <v>10</v>
      </c>
      <c r="C136" s="3">
        <v>1000</v>
      </c>
      <c r="D136" t="s">
        <v>300</v>
      </c>
      <c r="E136" t="s">
        <v>301</v>
      </c>
      <c r="F136" t="s">
        <v>13</v>
      </c>
      <c r="G136" s="2" t="s">
        <v>302</v>
      </c>
      <c r="H136" s="7">
        <v>1000</v>
      </c>
      <c r="I136" s="5">
        <v>1</v>
      </c>
    </row>
    <row r="137" spans="1:13" x14ac:dyDescent="0.35">
      <c r="B137" s="2"/>
      <c r="D137" t="s">
        <v>303</v>
      </c>
      <c r="E137" t="s">
        <v>304</v>
      </c>
      <c r="F137" t="s">
        <v>13</v>
      </c>
      <c r="G137" s="2" t="s">
        <v>305</v>
      </c>
      <c r="H137" s="7">
        <v>1000</v>
      </c>
      <c r="I137" s="5">
        <v>1</v>
      </c>
    </row>
    <row r="138" spans="1:13" x14ac:dyDescent="0.35">
      <c r="B138" s="2"/>
      <c r="D138" t="s">
        <v>306</v>
      </c>
      <c r="E138" t="s">
        <v>304</v>
      </c>
      <c r="F138" t="s">
        <v>13</v>
      </c>
      <c r="G138" s="2" t="s">
        <v>307</v>
      </c>
      <c r="H138" s="7">
        <v>1000</v>
      </c>
      <c r="I138" s="5">
        <v>1</v>
      </c>
    </row>
    <row r="139" spans="1:13" x14ac:dyDescent="0.35">
      <c r="B139" s="2"/>
      <c r="D139" t="s">
        <v>308</v>
      </c>
      <c r="E139" t="s">
        <v>309</v>
      </c>
      <c r="F139" t="s">
        <v>13</v>
      </c>
      <c r="G139" s="2" t="s">
        <v>310</v>
      </c>
      <c r="H139" s="7">
        <v>1000</v>
      </c>
      <c r="I139" s="5">
        <v>1</v>
      </c>
    </row>
    <row r="140" spans="1:13" x14ac:dyDescent="0.35">
      <c r="B140" s="2"/>
      <c r="D140" t="s">
        <v>311</v>
      </c>
      <c r="E140" t="s">
        <v>312</v>
      </c>
      <c r="F140" t="s">
        <v>13</v>
      </c>
      <c r="G140" s="2" t="s">
        <v>313</v>
      </c>
      <c r="H140" s="7">
        <v>1000</v>
      </c>
      <c r="I140" s="5">
        <v>1</v>
      </c>
    </row>
    <row r="141" spans="1:13" x14ac:dyDescent="0.35">
      <c r="B141" s="2"/>
      <c r="D141" t="s">
        <v>314</v>
      </c>
      <c r="E141" t="s">
        <v>301</v>
      </c>
      <c r="F141" t="s">
        <v>13</v>
      </c>
      <c r="G141" s="2" t="s">
        <v>315</v>
      </c>
      <c r="H141" s="7">
        <v>1000</v>
      </c>
      <c r="I141" s="5">
        <v>1</v>
      </c>
    </row>
    <row r="142" spans="1:13" x14ac:dyDescent="0.35">
      <c r="B142" s="2"/>
      <c r="D142" t="s">
        <v>316</v>
      </c>
      <c r="E142" t="s">
        <v>207</v>
      </c>
      <c r="F142" t="s">
        <v>13</v>
      </c>
      <c r="G142" s="2" t="s">
        <v>317</v>
      </c>
      <c r="H142" s="7">
        <v>1000</v>
      </c>
      <c r="I142" s="5">
        <v>1</v>
      </c>
    </row>
    <row r="143" spans="1:13" x14ac:dyDescent="0.35">
      <c r="B143" s="2" t="s">
        <v>184</v>
      </c>
      <c r="C143" s="3">
        <v>2000</v>
      </c>
      <c r="D143" t="s">
        <v>318</v>
      </c>
      <c r="E143" t="s">
        <v>319</v>
      </c>
      <c r="F143" t="s">
        <v>13</v>
      </c>
      <c r="G143" s="2" t="s">
        <v>320</v>
      </c>
      <c r="H143" s="7">
        <v>2000</v>
      </c>
      <c r="I143" s="5">
        <v>1</v>
      </c>
    </row>
    <row r="144" spans="1:13" x14ac:dyDescent="0.35">
      <c r="B144" s="2"/>
      <c r="D144" t="s">
        <v>321</v>
      </c>
      <c r="E144" t="s">
        <v>322</v>
      </c>
      <c r="F144" t="s">
        <v>13</v>
      </c>
      <c r="G144" s="2" t="s">
        <v>323</v>
      </c>
      <c r="H144" s="7">
        <v>2000</v>
      </c>
      <c r="I144" s="5">
        <v>1</v>
      </c>
    </row>
    <row r="145" spans="1:12" x14ac:dyDescent="0.35">
      <c r="A145" t="s">
        <v>324</v>
      </c>
      <c r="C145"/>
      <c r="F145"/>
      <c r="H145" s="4">
        <v>11000</v>
      </c>
      <c r="I145" s="5">
        <v>9</v>
      </c>
      <c r="J145" s="12">
        <v>11000</v>
      </c>
      <c r="K145" t="s">
        <v>528</v>
      </c>
      <c r="L145">
        <f>SUM(J145-GETPIVOTDATA("Sum of Amt",$A$3,"YYYY",2016))</f>
        <v>0</v>
      </c>
    </row>
    <row r="146" spans="1:12" x14ac:dyDescent="0.35">
      <c r="A146" s="1">
        <v>2017</v>
      </c>
      <c r="B146" s="2" t="s">
        <v>10</v>
      </c>
      <c r="C146" s="3">
        <v>0</v>
      </c>
      <c r="D146" t="s">
        <v>325</v>
      </c>
      <c r="E146" t="s">
        <v>326</v>
      </c>
      <c r="F146" t="s">
        <v>50</v>
      </c>
      <c r="G146" s="2" t="s">
        <v>327</v>
      </c>
      <c r="H146" s="4"/>
      <c r="I146" s="5">
        <v>1</v>
      </c>
    </row>
    <row r="147" spans="1:12" x14ac:dyDescent="0.35">
      <c r="B147" s="2"/>
      <c r="C147" s="3">
        <v>1500</v>
      </c>
      <c r="D147" t="s">
        <v>328</v>
      </c>
      <c r="E147" t="s">
        <v>329</v>
      </c>
      <c r="F147" t="s">
        <v>13</v>
      </c>
      <c r="G147" s="2" t="s">
        <v>330</v>
      </c>
      <c r="H147" s="7">
        <v>1500</v>
      </c>
      <c r="I147" s="5">
        <v>1</v>
      </c>
    </row>
    <row r="148" spans="1:12" x14ac:dyDescent="0.35">
      <c r="B148" s="2"/>
      <c r="C148" s="3">
        <v>3900</v>
      </c>
      <c r="D148" t="s">
        <v>331</v>
      </c>
      <c r="E148" t="s">
        <v>332</v>
      </c>
      <c r="F148" t="s">
        <v>13</v>
      </c>
      <c r="G148" s="2" t="s">
        <v>333</v>
      </c>
      <c r="H148" s="6">
        <v>3900</v>
      </c>
      <c r="I148" s="5">
        <v>1</v>
      </c>
      <c r="J148" t="s">
        <v>482</v>
      </c>
    </row>
    <row r="149" spans="1:12" x14ac:dyDescent="0.35">
      <c r="B149" s="2" t="s">
        <v>184</v>
      </c>
      <c r="C149" s="3">
        <v>3000</v>
      </c>
      <c r="D149" t="s">
        <v>334</v>
      </c>
      <c r="E149" t="s">
        <v>335</v>
      </c>
      <c r="F149" t="s">
        <v>13</v>
      </c>
      <c r="G149" s="2" t="s">
        <v>336</v>
      </c>
      <c r="H149" s="7">
        <v>3000</v>
      </c>
      <c r="I149" s="5">
        <v>1</v>
      </c>
    </row>
    <row r="150" spans="1:12" x14ac:dyDescent="0.35">
      <c r="B150" s="2"/>
      <c r="D150" t="s">
        <v>337</v>
      </c>
      <c r="E150" t="s">
        <v>338</v>
      </c>
      <c r="F150" t="s">
        <v>13</v>
      </c>
      <c r="G150" s="2" t="s">
        <v>336</v>
      </c>
      <c r="H150" s="7">
        <v>3000</v>
      </c>
      <c r="I150" s="5">
        <v>1</v>
      </c>
    </row>
    <row r="151" spans="1:12" x14ac:dyDescent="0.35">
      <c r="A151" t="s">
        <v>339</v>
      </c>
      <c r="C151"/>
      <c r="F151"/>
      <c r="H151" s="4">
        <v>11400</v>
      </c>
      <c r="I151" s="5">
        <v>5</v>
      </c>
      <c r="J151" s="12">
        <v>11450</v>
      </c>
      <c r="K151" t="s">
        <v>528</v>
      </c>
      <c r="L151" s="14">
        <f>SUM(J151-GETPIVOTDATA("Sum of Amt",$A$3,"YYYY",2017))</f>
        <v>50</v>
      </c>
    </row>
    <row r="152" spans="1:12" x14ac:dyDescent="0.35">
      <c r="A152" s="1">
        <v>2018</v>
      </c>
      <c r="B152" s="2" t="s">
        <v>10</v>
      </c>
      <c r="C152" s="3">
        <v>0</v>
      </c>
      <c r="D152" t="s">
        <v>340</v>
      </c>
      <c r="E152" t="s">
        <v>341</v>
      </c>
      <c r="F152" t="s">
        <v>13</v>
      </c>
      <c r="G152" s="2" t="s">
        <v>342</v>
      </c>
      <c r="H152" s="4">
        <v>0</v>
      </c>
      <c r="I152" s="5">
        <v>1</v>
      </c>
    </row>
    <row r="153" spans="1:12" x14ac:dyDescent="0.35">
      <c r="B153" s="2"/>
      <c r="C153" s="3">
        <v>1000</v>
      </c>
      <c r="D153" t="s">
        <v>343</v>
      </c>
      <c r="E153" t="s">
        <v>344</v>
      </c>
      <c r="F153" t="s">
        <v>13</v>
      </c>
      <c r="G153" s="2" t="s">
        <v>345</v>
      </c>
      <c r="H153" s="7">
        <v>1000</v>
      </c>
      <c r="I153" s="5">
        <v>1</v>
      </c>
    </row>
    <row r="154" spans="1:12" x14ac:dyDescent="0.35">
      <c r="B154" s="2"/>
      <c r="D154" t="s">
        <v>346</v>
      </c>
      <c r="E154" t="s">
        <v>344</v>
      </c>
      <c r="F154" t="s">
        <v>13</v>
      </c>
      <c r="G154" s="2" t="s">
        <v>345</v>
      </c>
      <c r="H154" s="7">
        <v>1000</v>
      </c>
      <c r="I154" s="5">
        <v>1</v>
      </c>
    </row>
    <row r="155" spans="1:12" x14ac:dyDescent="0.35">
      <c r="B155" s="2"/>
      <c r="C155" s="3">
        <v>1500</v>
      </c>
      <c r="D155" t="s">
        <v>347</v>
      </c>
      <c r="E155" t="s">
        <v>348</v>
      </c>
      <c r="F155" t="s">
        <v>50</v>
      </c>
      <c r="G155" s="2" t="s">
        <v>349</v>
      </c>
      <c r="H155" s="7">
        <v>1500</v>
      </c>
      <c r="I155" s="5">
        <v>1</v>
      </c>
    </row>
    <row r="156" spans="1:12" x14ac:dyDescent="0.35">
      <c r="B156" s="2"/>
      <c r="D156" t="s">
        <v>350</v>
      </c>
      <c r="E156" t="s">
        <v>351</v>
      </c>
      <c r="F156" t="s">
        <v>50</v>
      </c>
      <c r="G156" s="2" t="s">
        <v>349</v>
      </c>
      <c r="H156" s="7">
        <v>1500</v>
      </c>
      <c r="I156" s="5">
        <v>1</v>
      </c>
    </row>
    <row r="157" spans="1:12" x14ac:dyDescent="0.35">
      <c r="B157" s="2"/>
      <c r="D157" t="s">
        <v>352</v>
      </c>
      <c r="E157" t="s">
        <v>353</v>
      </c>
      <c r="F157" t="s">
        <v>13</v>
      </c>
      <c r="G157" s="2" t="s">
        <v>354</v>
      </c>
      <c r="H157" s="7">
        <v>1500</v>
      </c>
      <c r="I157" s="5">
        <v>1</v>
      </c>
    </row>
    <row r="158" spans="1:12" x14ac:dyDescent="0.35">
      <c r="B158" s="2"/>
      <c r="C158" s="3">
        <v>2000</v>
      </c>
      <c r="D158" t="s">
        <v>355</v>
      </c>
      <c r="E158" t="s">
        <v>356</v>
      </c>
      <c r="F158" t="s">
        <v>13</v>
      </c>
      <c r="G158" s="2" t="s">
        <v>357</v>
      </c>
      <c r="H158" s="7">
        <v>2000</v>
      </c>
      <c r="I158" s="5">
        <v>1</v>
      </c>
    </row>
    <row r="159" spans="1:12" x14ac:dyDescent="0.35">
      <c r="B159" s="2"/>
      <c r="D159" t="s">
        <v>358</v>
      </c>
      <c r="E159" t="s">
        <v>356</v>
      </c>
      <c r="F159" t="s">
        <v>13</v>
      </c>
      <c r="G159" s="2" t="s">
        <v>357</v>
      </c>
      <c r="H159" s="7">
        <v>2000</v>
      </c>
      <c r="I159" s="5">
        <v>1</v>
      </c>
    </row>
    <row r="160" spans="1:12" x14ac:dyDescent="0.35">
      <c r="B160" s="2"/>
      <c r="D160" t="s">
        <v>359</v>
      </c>
      <c r="E160" t="s">
        <v>360</v>
      </c>
      <c r="F160" t="s">
        <v>13</v>
      </c>
      <c r="G160" s="2" t="s">
        <v>361</v>
      </c>
      <c r="H160" s="7">
        <v>2000</v>
      </c>
      <c r="I160" s="5">
        <v>1</v>
      </c>
    </row>
    <row r="161" spans="1:12" x14ac:dyDescent="0.35">
      <c r="B161" s="2" t="s">
        <v>184</v>
      </c>
      <c r="C161" s="3">
        <v>0</v>
      </c>
      <c r="D161" t="s">
        <v>362</v>
      </c>
      <c r="E161" t="s">
        <v>363</v>
      </c>
      <c r="F161" t="s">
        <v>50</v>
      </c>
      <c r="G161" s="2" t="s">
        <v>364</v>
      </c>
      <c r="H161" s="4"/>
      <c r="I161" s="5">
        <v>1</v>
      </c>
    </row>
    <row r="162" spans="1:12" x14ac:dyDescent="0.35">
      <c r="B162" s="2"/>
      <c r="C162" s="3">
        <v>3000</v>
      </c>
      <c r="D162" t="s">
        <v>365</v>
      </c>
      <c r="E162" t="s">
        <v>366</v>
      </c>
      <c r="F162" t="s">
        <v>13</v>
      </c>
      <c r="G162" s="2" t="s">
        <v>367</v>
      </c>
      <c r="H162" s="7">
        <v>3000</v>
      </c>
      <c r="I162" s="5">
        <v>1</v>
      </c>
    </row>
    <row r="163" spans="1:12" x14ac:dyDescent="0.35">
      <c r="B163" s="2"/>
      <c r="D163" t="s">
        <v>368</v>
      </c>
      <c r="E163" t="s">
        <v>369</v>
      </c>
      <c r="F163" t="s">
        <v>13</v>
      </c>
      <c r="G163" s="2" t="s">
        <v>370</v>
      </c>
      <c r="H163" s="7">
        <v>3000</v>
      </c>
      <c r="I163" s="5">
        <v>1</v>
      </c>
    </row>
    <row r="164" spans="1:12" x14ac:dyDescent="0.35">
      <c r="B164" s="2"/>
      <c r="C164" s="3">
        <v>3004</v>
      </c>
      <c r="D164" t="s">
        <v>371</v>
      </c>
      <c r="E164" t="s">
        <v>372</v>
      </c>
      <c r="F164" t="s">
        <v>13</v>
      </c>
      <c r="G164" s="2" t="s">
        <v>373</v>
      </c>
      <c r="H164" s="7">
        <v>3004</v>
      </c>
      <c r="I164" s="5">
        <v>1</v>
      </c>
    </row>
    <row r="165" spans="1:12" x14ac:dyDescent="0.35">
      <c r="A165" t="s">
        <v>374</v>
      </c>
      <c r="C165"/>
      <c r="F165"/>
      <c r="H165" s="4">
        <v>21504</v>
      </c>
      <c r="I165" s="5">
        <v>13</v>
      </c>
      <c r="J165" s="12">
        <v>21504</v>
      </c>
      <c r="K165" t="s">
        <v>528</v>
      </c>
      <c r="L165">
        <f>SUM(J165-GETPIVOTDATA("Sum of Amt",$A$3,"YYYY",2018))</f>
        <v>0</v>
      </c>
    </row>
    <row r="166" spans="1:12" x14ac:dyDescent="0.35">
      <c r="A166" s="1">
        <v>2019</v>
      </c>
      <c r="B166" s="2" t="s">
        <v>10</v>
      </c>
      <c r="C166" s="3">
        <v>2000</v>
      </c>
      <c r="D166" t="s">
        <v>375</v>
      </c>
      <c r="E166" t="s">
        <v>376</v>
      </c>
      <c r="F166" t="s">
        <v>13</v>
      </c>
      <c r="G166" s="2" t="s">
        <v>377</v>
      </c>
      <c r="H166" s="7">
        <v>2000</v>
      </c>
      <c r="I166" s="5">
        <v>1</v>
      </c>
    </row>
    <row r="167" spans="1:12" x14ac:dyDescent="0.35">
      <c r="B167" s="2"/>
      <c r="D167" t="s">
        <v>378</v>
      </c>
      <c r="E167" t="s">
        <v>376</v>
      </c>
      <c r="F167" t="s">
        <v>13</v>
      </c>
      <c r="G167" s="2" t="s">
        <v>377</v>
      </c>
      <c r="H167" s="7">
        <v>2000</v>
      </c>
      <c r="I167" s="5">
        <v>1</v>
      </c>
    </row>
    <row r="168" spans="1:12" x14ac:dyDescent="0.35">
      <c r="B168" s="2"/>
      <c r="D168" t="s">
        <v>379</v>
      </c>
      <c r="E168" t="s">
        <v>380</v>
      </c>
      <c r="F168" t="s">
        <v>13</v>
      </c>
      <c r="G168" s="2" t="s">
        <v>381</v>
      </c>
      <c r="H168" s="7">
        <v>2000</v>
      </c>
      <c r="I168" s="5">
        <v>1</v>
      </c>
    </row>
    <row r="169" spans="1:12" x14ac:dyDescent="0.35">
      <c r="B169" s="2"/>
      <c r="D169" t="s">
        <v>382</v>
      </c>
      <c r="E169" t="s">
        <v>380</v>
      </c>
      <c r="F169" t="s">
        <v>13</v>
      </c>
      <c r="G169" s="2" t="s">
        <v>381</v>
      </c>
      <c r="H169" s="7">
        <v>2000</v>
      </c>
      <c r="I169" s="5">
        <v>1</v>
      </c>
    </row>
    <row r="170" spans="1:12" x14ac:dyDescent="0.35">
      <c r="B170" s="2"/>
      <c r="D170" t="s">
        <v>383</v>
      </c>
      <c r="E170" t="s">
        <v>384</v>
      </c>
      <c r="F170" t="s">
        <v>13</v>
      </c>
      <c r="G170" s="2" t="s">
        <v>385</v>
      </c>
      <c r="H170" s="6">
        <v>2000</v>
      </c>
      <c r="I170" s="5">
        <v>1</v>
      </c>
      <c r="J170" t="s">
        <v>536</v>
      </c>
    </row>
    <row r="171" spans="1:12" x14ac:dyDescent="0.35">
      <c r="B171" s="2"/>
      <c r="D171" t="s">
        <v>386</v>
      </c>
      <c r="E171" t="s">
        <v>384</v>
      </c>
      <c r="F171" t="s">
        <v>13</v>
      </c>
      <c r="G171" s="2" t="s">
        <v>385</v>
      </c>
      <c r="H171" s="6">
        <v>2000</v>
      </c>
      <c r="I171" s="5">
        <v>1</v>
      </c>
      <c r="J171" t="s">
        <v>536</v>
      </c>
    </row>
    <row r="172" spans="1:12" x14ac:dyDescent="0.35">
      <c r="B172" s="2" t="s">
        <v>277</v>
      </c>
      <c r="C172" s="3">
        <v>2000</v>
      </c>
      <c r="D172" t="s">
        <v>387</v>
      </c>
      <c r="E172" t="s">
        <v>388</v>
      </c>
      <c r="F172" t="s">
        <v>13</v>
      </c>
      <c r="G172" s="2" t="s">
        <v>389</v>
      </c>
      <c r="H172" s="7">
        <v>2000</v>
      </c>
      <c r="I172" s="5">
        <v>1</v>
      </c>
    </row>
    <row r="173" spans="1:12" x14ac:dyDescent="0.35">
      <c r="B173" s="2"/>
      <c r="D173" t="s">
        <v>390</v>
      </c>
      <c r="E173" t="s">
        <v>388</v>
      </c>
      <c r="F173" t="s">
        <v>13</v>
      </c>
      <c r="G173" s="2" t="s">
        <v>389</v>
      </c>
      <c r="H173" s="7">
        <v>2000</v>
      </c>
      <c r="I173" s="5">
        <v>1</v>
      </c>
    </row>
    <row r="174" spans="1:12" x14ac:dyDescent="0.35">
      <c r="B174" s="2"/>
      <c r="C174" s="3">
        <v>3000</v>
      </c>
      <c r="D174" t="s">
        <v>391</v>
      </c>
      <c r="E174" t="s">
        <v>388</v>
      </c>
      <c r="F174" t="s">
        <v>50</v>
      </c>
      <c r="G174" s="2" t="s">
        <v>392</v>
      </c>
      <c r="H174" s="7">
        <v>3000</v>
      </c>
      <c r="I174" s="5">
        <v>1</v>
      </c>
    </row>
    <row r="175" spans="1:12" x14ac:dyDescent="0.35">
      <c r="A175" t="s">
        <v>393</v>
      </c>
      <c r="C175"/>
      <c r="F175"/>
      <c r="H175" s="4">
        <v>19000</v>
      </c>
      <c r="I175" s="5">
        <v>9</v>
      </c>
      <c r="J175" s="12">
        <v>15000</v>
      </c>
      <c r="K175" t="s">
        <v>528</v>
      </c>
      <c r="L175" s="14">
        <f>SUM(J175-GETPIVOTDATA("Sum of Amt",$A$3,"YYYY",2019))</f>
        <v>-4000</v>
      </c>
    </row>
    <row r="176" spans="1:12" x14ac:dyDescent="0.35">
      <c r="A176" s="1">
        <v>2020</v>
      </c>
      <c r="B176" s="2" t="s">
        <v>10</v>
      </c>
      <c r="C176" s="3">
        <v>0</v>
      </c>
      <c r="D176" t="s">
        <v>394</v>
      </c>
      <c r="E176" t="s">
        <v>395</v>
      </c>
      <c r="F176" t="s">
        <v>13</v>
      </c>
      <c r="G176" s="2" t="s">
        <v>396</v>
      </c>
      <c r="H176" s="4">
        <v>0</v>
      </c>
      <c r="I176" s="5">
        <v>1</v>
      </c>
    </row>
    <row r="177" spans="1:12" x14ac:dyDescent="0.35">
      <c r="B177" s="2"/>
      <c r="D177" t="s">
        <v>397</v>
      </c>
      <c r="E177" t="s">
        <v>398</v>
      </c>
      <c r="F177" t="s">
        <v>13</v>
      </c>
      <c r="G177" s="2" t="s">
        <v>396</v>
      </c>
      <c r="H177" s="4">
        <v>0</v>
      </c>
      <c r="I177" s="5">
        <v>1</v>
      </c>
    </row>
    <row r="178" spans="1:12" x14ac:dyDescent="0.35">
      <c r="B178" s="2"/>
      <c r="D178" t="s">
        <v>399</v>
      </c>
      <c r="E178" t="s">
        <v>400</v>
      </c>
      <c r="F178" t="s">
        <v>50</v>
      </c>
      <c r="G178" s="2" t="s">
        <v>401</v>
      </c>
      <c r="H178" s="4">
        <v>0</v>
      </c>
      <c r="I178" s="5">
        <v>1</v>
      </c>
    </row>
    <row r="179" spans="1:12" x14ac:dyDescent="0.35">
      <c r="B179" s="2"/>
      <c r="C179" s="3">
        <v>450</v>
      </c>
      <c r="D179" t="s">
        <v>402</v>
      </c>
      <c r="E179" t="s">
        <v>403</v>
      </c>
      <c r="F179" t="s">
        <v>13</v>
      </c>
      <c r="G179" s="2" t="s">
        <v>404</v>
      </c>
      <c r="H179" s="7">
        <v>450</v>
      </c>
      <c r="I179" s="5">
        <v>1</v>
      </c>
    </row>
    <row r="180" spans="1:12" x14ac:dyDescent="0.35">
      <c r="B180" s="2"/>
      <c r="D180" t="s">
        <v>405</v>
      </c>
      <c r="E180" t="s">
        <v>403</v>
      </c>
      <c r="F180" t="s">
        <v>13</v>
      </c>
      <c r="G180" s="2" t="s">
        <v>404</v>
      </c>
      <c r="H180" s="7">
        <v>450</v>
      </c>
      <c r="I180" s="5">
        <v>1</v>
      </c>
    </row>
    <row r="181" spans="1:12" x14ac:dyDescent="0.35">
      <c r="B181" s="2"/>
      <c r="C181" s="3">
        <v>2000</v>
      </c>
      <c r="D181" t="s">
        <v>406</v>
      </c>
      <c r="E181" t="s">
        <v>407</v>
      </c>
      <c r="F181" t="s">
        <v>13</v>
      </c>
      <c r="G181" s="2" t="s">
        <v>408</v>
      </c>
      <c r="H181" s="7">
        <v>2000</v>
      </c>
      <c r="I181" s="5">
        <v>1</v>
      </c>
    </row>
    <row r="182" spans="1:12" x14ac:dyDescent="0.35">
      <c r="B182" s="2"/>
      <c r="D182" t="s">
        <v>409</v>
      </c>
      <c r="E182" t="s">
        <v>410</v>
      </c>
      <c r="F182" t="s">
        <v>13</v>
      </c>
      <c r="G182" s="2" t="s">
        <v>408</v>
      </c>
      <c r="H182" s="7">
        <v>2000</v>
      </c>
      <c r="I182" s="5">
        <v>1</v>
      </c>
    </row>
    <row r="183" spans="1:12" x14ac:dyDescent="0.35">
      <c r="B183" s="2"/>
      <c r="C183" s="3">
        <v>2500</v>
      </c>
      <c r="D183" t="s">
        <v>411</v>
      </c>
      <c r="E183" t="s">
        <v>412</v>
      </c>
      <c r="F183" t="s">
        <v>13</v>
      </c>
      <c r="G183" s="2" t="s">
        <v>413</v>
      </c>
      <c r="H183" s="7">
        <v>2500</v>
      </c>
      <c r="I183" s="5">
        <v>1</v>
      </c>
    </row>
    <row r="184" spans="1:12" x14ac:dyDescent="0.35">
      <c r="B184" s="2"/>
      <c r="D184" t="s">
        <v>414</v>
      </c>
      <c r="E184" t="s">
        <v>412</v>
      </c>
      <c r="F184" t="s">
        <v>13</v>
      </c>
      <c r="G184" s="2" t="s">
        <v>413</v>
      </c>
      <c r="H184" s="7">
        <v>2500</v>
      </c>
      <c r="I184" s="5">
        <v>1</v>
      </c>
    </row>
    <row r="185" spans="1:12" x14ac:dyDescent="0.35">
      <c r="B185" s="2"/>
      <c r="D185" t="s">
        <v>415</v>
      </c>
      <c r="E185" t="s">
        <v>412</v>
      </c>
      <c r="F185" t="s">
        <v>13</v>
      </c>
      <c r="G185" s="2" t="s">
        <v>413</v>
      </c>
      <c r="H185" s="7">
        <v>2500</v>
      </c>
      <c r="I185" s="5">
        <v>1</v>
      </c>
    </row>
    <row r="186" spans="1:12" x14ac:dyDescent="0.35">
      <c r="B186" s="2"/>
      <c r="D186" t="s">
        <v>416</v>
      </c>
      <c r="E186" t="s">
        <v>417</v>
      </c>
      <c r="F186" t="s">
        <v>13</v>
      </c>
      <c r="G186" s="2" t="s">
        <v>418</v>
      </c>
      <c r="H186" s="7">
        <v>2500</v>
      </c>
      <c r="I186" s="5">
        <v>1</v>
      </c>
    </row>
    <row r="187" spans="1:12" x14ac:dyDescent="0.35">
      <c r="B187" s="2"/>
      <c r="D187" t="s">
        <v>419</v>
      </c>
      <c r="E187" t="s">
        <v>417</v>
      </c>
      <c r="F187" t="s">
        <v>13</v>
      </c>
      <c r="G187" s="2" t="s">
        <v>418</v>
      </c>
      <c r="H187" s="7">
        <v>2500</v>
      </c>
      <c r="I187" s="5">
        <v>1</v>
      </c>
    </row>
    <row r="188" spans="1:12" x14ac:dyDescent="0.35">
      <c r="B188" s="2"/>
      <c r="D188" t="s">
        <v>420</v>
      </c>
      <c r="E188" t="s">
        <v>403</v>
      </c>
      <c r="F188" t="s">
        <v>13</v>
      </c>
      <c r="G188" s="2" t="s">
        <v>404</v>
      </c>
      <c r="H188" s="7">
        <v>2500</v>
      </c>
      <c r="I188" s="5">
        <v>1</v>
      </c>
    </row>
    <row r="189" spans="1:12" x14ac:dyDescent="0.35">
      <c r="B189" s="2" t="s">
        <v>277</v>
      </c>
      <c r="C189" s="3">
        <v>0</v>
      </c>
      <c r="D189" t="s">
        <v>421</v>
      </c>
      <c r="E189" t="s">
        <v>422</v>
      </c>
      <c r="F189" t="s">
        <v>13</v>
      </c>
      <c r="G189" s="2" t="s">
        <v>423</v>
      </c>
      <c r="H189" s="4">
        <v>0</v>
      </c>
      <c r="I189" s="5">
        <v>1</v>
      </c>
    </row>
    <row r="190" spans="1:12" x14ac:dyDescent="0.35">
      <c r="B190" s="2" t="s">
        <v>184</v>
      </c>
      <c r="C190" s="3">
        <v>0</v>
      </c>
      <c r="D190" t="s">
        <v>424</v>
      </c>
      <c r="E190" t="s">
        <v>425</v>
      </c>
      <c r="F190" t="s">
        <v>50</v>
      </c>
      <c r="G190" s="2" t="s">
        <v>426</v>
      </c>
      <c r="H190" s="4">
        <v>0</v>
      </c>
      <c r="I190" s="5">
        <v>1</v>
      </c>
    </row>
    <row r="191" spans="1:12" x14ac:dyDescent="0.35">
      <c r="A191" t="s">
        <v>427</v>
      </c>
      <c r="C191"/>
      <c r="F191"/>
      <c r="H191" s="4">
        <v>19900</v>
      </c>
      <c r="I191" s="5">
        <v>15</v>
      </c>
      <c r="J191" s="10">
        <v>41195</v>
      </c>
      <c r="K191" t="s">
        <v>528</v>
      </c>
      <c r="L191" s="11">
        <f>J191-GETPIVOTDATA("Sum of Amt",$A$3,"YYYY",2020)</f>
        <v>21295</v>
      </c>
    </row>
    <row r="192" spans="1:12" x14ac:dyDescent="0.35">
      <c r="A192" s="1">
        <v>2021</v>
      </c>
      <c r="B192" s="2" t="s">
        <v>10</v>
      </c>
      <c r="C192" s="3">
        <v>0</v>
      </c>
      <c r="D192" t="s">
        <v>428</v>
      </c>
      <c r="E192" t="s">
        <v>400</v>
      </c>
      <c r="F192" t="s">
        <v>13</v>
      </c>
      <c r="G192" s="2" t="s">
        <v>429</v>
      </c>
      <c r="H192" s="4">
        <v>0</v>
      </c>
      <c r="I192" s="5">
        <v>1</v>
      </c>
    </row>
    <row r="193" spans="1:13" x14ac:dyDescent="0.35">
      <c r="B193" s="2"/>
      <c r="D193" t="s">
        <v>430</v>
      </c>
      <c r="E193" t="s">
        <v>431</v>
      </c>
      <c r="F193" t="s">
        <v>50</v>
      </c>
      <c r="G193" s="2" t="s">
        <v>432</v>
      </c>
      <c r="H193" s="4">
        <v>0</v>
      </c>
      <c r="I193" s="5">
        <v>1</v>
      </c>
    </row>
    <row r="194" spans="1:13" x14ac:dyDescent="0.35">
      <c r="B194" s="2"/>
      <c r="D194" s="16" t="s">
        <v>433</v>
      </c>
      <c r="E194" s="16" t="s">
        <v>434</v>
      </c>
      <c r="F194" t="s">
        <v>13</v>
      </c>
      <c r="G194" s="2" t="s">
        <v>435</v>
      </c>
      <c r="H194" s="4">
        <v>0</v>
      </c>
      <c r="I194" s="5">
        <v>1</v>
      </c>
    </row>
    <row r="195" spans="1:13" x14ac:dyDescent="0.35">
      <c r="B195" s="2"/>
      <c r="D195" s="16" t="s">
        <v>436</v>
      </c>
      <c r="E195" s="16" t="s">
        <v>434</v>
      </c>
      <c r="F195" t="s">
        <v>13</v>
      </c>
      <c r="G195" s="2" t="s">
        <v>435</v>
      </c>
      <c r="H195" s="4">
        <v>0</v>
      </c>
      <c r="I195" s="5">
        <v>1</v>
      </c>
    </row>
    <row r="196" spans="1:13" x14ac:dyDescent="0.35">
      <c r="B196" s="2"/>
      <c r="C196" s="3">
        <v>40</v>
      </c>
      <c r="D196" s="16" t="s">
        <v>437</v>
      </c>
      <c r="E196" s="16" t="s">
        <v>434</v>
      </c>
      <c r="F196" t="s">
        <v>13</v>
      </c>
      <c r="G196" s="2" t="s">
        <v>435</v>
      </c>
      <c r="H196" s="6">
        <v>40</v>
      </c>
      <c r="I196" s="5">
        <v>1</v>
      </c>
      <c r="J196" t="s">
        <v>539</v>
      </c>
    </row>
    <row r="197" spans="1:13" x14ac:dyDescent="0.35">
      <c r="B197" s="2"/>
      <c r="C197" s="3">
        <v>2500</v>
      </c>
      <c r="D197" t="s">
        <v>438</v>
      </c>
      <c r="E197" t="s">
        <v>439</v>
      </c>
      <c r="F197" t="s">
        <v>50</v>
      </c>
      <c r="G197" s="2" t="s">
        <v>440</v>
      </c>
      <c r="H197" s="7">
        <v>2500</v>
      </c>
      <c r="I197" s="5">
        <v>1</v>
      </c>
    </row>
    <row r="198" spans="1:13" x14ac:dyDescent="0.35">
      <c r="B198" s="2"/>
      <c r="D198" t="s">
        <v>441</v>
      </c>
      <c r="E198" t="s">
        <v>439</v>
      </c>
      <c r="F198" t="s">
        <v>50</v>
      </c>
      <c r="G198" s="2" t="s">
        <v>440</v>
      </c>
      <c r="H198" s="7">
        <v>2500</v>
      </c>
      <c r="I198" s="5">
        <v>1</v>
      </c>
    </row>
    <row r="199" spans="1:13" x14ac:dyDescent="0.35">
      <c r="B199" s="2"/>
      <c r="D199" t="s">
        <v>442</v>
      </c>
      <c r="E199" t="s">
        <v>443</v>
      </c>
      <c r="F199" t="s">
        <v>13</v>
      </c>
      <c r="G199" s="2" t="s">
        <v>444</v>
      </c>
      <c r="H199" s="7">
        <v>2500</v>
      </c>
      <c r="I199" s="5">
        <v>1</v>
      </c>
    </row>
    <row r="200" spans="1:13" x14ac:dyDescent="0.35">
      <c r="B200" s="2"/>
      <c r="D200" t="s">
        <v>445</v>
      </c>
      <c r="E200" t="s">
        <v>443</v>
      </c>
      <c r="F200" t="s">
        <v>13</v>
      </c>
      <c r="G200" s="2" t="s">
        <v>444</v>
      </c>
      <c r="H200" s="7">
        <v>2500</v>
      </c>
      <c r="I200" s="5">
        <v>1</v>
      </c>
    </row>
    <row r="201" spans="1:13" x14ac:dyDescent="0.35">
      <c r="B201" s="2"/>
      <c r="D201" t="s">
        <v>446</v>
      </c>
      <c r="E201" t="s">
        <v>443</v>
      </c>
      <c r="F201" t="s">
        <v>13</v>
      </c>
      <c r="G201" s="2" t="s">
        <v>444</v>
      </c>
      <c r="H201" s="7">
        <v>2500</v>
      </c>
      <c r="I201" s="5">
        <v>1</v>
      </c>
    </row>
    <row r="202" spans="1:13" x14ac:dyDescent="0.35">
      <c r="B202" s="2"/>
      <c r="D202" t="s">
        <v>447</v>
      </c>
      <c r="E202" t="s">
        <v>448</v>
      </c>
      <c r="F202" t="s">
        <v>50</v>
      </c>
      <c r="G202" s="2" t="s">
        <v>449</v>
      </c>
      <c r="H202" s="7">
        <v>2500</v>
      </c>
      <c r="I202" s="5">
        <v>1</v>
      </c>
    </row>
    <row r="203" spans="1:13" x14ac:dyDescent="0.35">
      <c r="B203" s="2"/>
      <c r="C203" s="3">
        <v>3000</v>
      </c>
      <c r="D203" s="16" t="s">
        <v>450</v>
      </c>
      <c r="E203" s="16" t="s">
        <v>434</v>
      </c>
      <c r="F203" t="s">
        <v>13</v>
      </c>
      <c r="G203" s="2" t="s">
        <v>435</v>
      </c>
      <c r="H203" s="7">
        <v>3000</v>
      </c>
      <c r="I203" s="5">
        <v>1</v>
      </c>
    </row>
    <row r="204" spans="1:13" x14ac:dyDescent="0.35">
      <c r="B204" s="2" t="s">
        <v>277</v>
      </c>
      <c r="C204" s="3">
        <v>0</v>
      </c>
      <c r="D204" t="s">
        <v>451</v>
      </c>
      <c r="E204" t="s">
        <v>452</v>
      </c>
      <c r="F204" t="s">
        <v>13</v>
      </c>
      <c r="G204" s="2" t="s">
        <v>453</v>
      </c>
      <c r="H204" s="4">
        <v>0</v>
      </c>
      <c r="I204" s="5">
        <v>1</v>
      </c>
    </row>
    <row r="205" spans="1:13" x14ac:dyDescent="0.35">
      <c r="B205" s="2"/>
      <c r="C205" s="3">
        <v>500</v>
      </c>
      <c r="D205" t="s">
        <v>454</v>
      </c>
      <c r="E205" t="s">
        <v>448</v>
      </c>
      <c r="F205" t="s">
        <v>50</v>
      </c>
      <c r="G205" s="2" t="s">
        <v>449</v>
      </c>
      <c r="H205" s="7">
        <v>500</v>
      </c>
      <c r="I205" s="5">
        <v>1</v>
      </c>
    </row>
    <row r="206" spans="1:13" x14ac:dyDescent="0.35">
      <c r="B206" s="2"/>
      <c r="C206" s="3">
        <v>2500</v>
      </c>
      <c r="D206" t="s">
        <v>455</v>
      </c>
      <c r="E206" t="s">
        <v>448</v>
      </c>
      <c r="F206" t="s">
        <v>50</v>
      </c>
      <c r="G206" s="2" t="s">
        <v>456</v>
      </c>
      <c r="H206" s="7">
        <v>2500</v>
      </c>
      <c r="I206" s="5">
        <v>1</v>
      </c>
    </row>
    <row r="207" spans="1:13" x14ac:dyDescent="0.35">
      <c r="A207" t="s">
        <v>457</v>
      </c>
      <c r="C207"/>
      <c r="F207"/>
      <c r="H207" s="4">
        <v>21040</v>
      </c>
      <c r="I207" s="5">
        <v>15</v>
      </c>
      <c r="J207" s="12">
        <v>22030</v>
      </c>
      <c r="K207" t="s">
        <v>528</v>
      </c>
      <c r="L207" s="10">
        <f>SUM(J207-GETPIVOTDATA("Sum of Amt",$A$3,"YYYY",2021))</f>
        <v>990</v>
      </c>
      <c r="M207" t="s">
        <v>540</v>
      </c>
    </row>
    <row r="208" spans="1:13" x14ac:dyDescent="0.35">
      <c r="A208" s="1">
        <v>2022</v>
      </c>
      <c r="B208" s="2" t="s">
        <v>10</v>
      </c>
      <c r="C208" s="3">
        <v>1000</v>
      </c>
      <c r="D208" t="s">
        <v>458</v>
      </c>
      <c r="E208" t="s">
        <v>459</v>
      </c>
      <c r="F208" t="s">
        <v>13</v>
      </c>
      <c r="G208" s="2" t="s">
        <v>460</v>
      </c>
      <c r="H208" s="7">
        <v>1000</v>
      </c>
      <c r="I208" s="5">
        <v>1</v>
      </c>
    </row>
    <row r="209" spans="1:9" x14ac:dyDescent="0.35">
      <c r="B209" s="2"/>
      <c r="C209" s="3">
        <v>3000</v>
      </c>
      <c r="D209" t="s">
        <v>461</v>
      </c>
      <c r="E209" t="s">
        <v>459</v>
      </c>
      <c r="F209" t="s">
        <v>13</v>
      </c>
      <c r="G209" s="2" t="s">
        <v>460</v>
      </c>
      <c r="H209" s="7">
        <v>3000</v>
      </c>
      <c r="I209" s="5">
        <v>1</v>
      </c>
    </row>
    <row r="210" spans="1:9" x14ac:dyDescent="0.35">
      <c r="A210" t="s">
        <v>462</v>
      </c>
      <c r="C210"/>
      <c r="F210"/>
      <c r="H210" s="4">
        <v>4000</v>
      </c>
      <c r="I210" s="5">
        <v>2</v>
      </c>
    </row>
    <row r="211" spans="1:9" x14ac:dyDescent="0.35">
      <c r="A211" s="1" t="s">
        <v>277</v>
      </c>
      <c r="B211" s="2" t="s">
        <v>10</v>
      </c>
      <c r="C211" s="3">
        <v>1000</v>
      </c>
      <c r="D211" t="s">
        <v>463</v>
      </c>
      <c r="E211" t="s">
        <v>459</v>
      </c>
      <c r="F211" t="s">
        <v>50</v>
      </c>
      <c r="G211" s="2" t="s">
        <v>464</v>
      </c>
      <c r="H211" s="4">
        <v>1000</v>
      </c>
      <c r="I211" s="5">
        <v>1</v>
      </c>
    </row>
    <row r="212" spans="1:9" x14ac:dyDescent="0.35">
      <c r="B212" s="2"/>
      <c r="D212" t="s">
        <v>465</v>
      </c>
      <c r="E212" t="s">
        <v>459</v>
      </c>
      <c r="F212" t="s">
        <v>50</v>
      </c>
      <c r="G212" s="2" t="s">
        <v>464</v>
      </c>
      <c r="H212" s="4">
        <v>1000</v>
      </c>
      <c r="I212" s="5">
        <v>1</v>
      </c>
    </row>
    <row r="213" spans="1:9" x14ac:dyDescent="0.35">
      <c r="B213" s="2" t="s">
        <v>277</v>
      </c>
      <c r="C213" s="3">
        <v>0</v>
      </c>
      <c r="D213" t="s">
        <v>466</v>
      </c>
      <c r="E213" t="s">
        <v>410</v>
      </c>
      <c r="F213" t="s">
        <v>13</v>
      </c>
      <c r="G213" s="2" t="s">
        <v>464</v>
      </c>
      <c r="H213" s="4"/>
      <c r="I213" s="5">
        <v>1</v>
      </c>
    </row>
    <row r="214" spans="1:9" x14ac:dyDescent="0.35">
      <c r="B214" s="2"/>
      <c r="D214" t="s">
        <v>467</v>
      </c>
      <c r="E214" t="s">
        <v>410</v>
      </c>
      <c r="F214" t="s">
        <v>50</v>
      </c>
      <c r="G214" s="2" t="s">
        <v>464</v>
      </c>
      <c r="H214" s="4"/>
      <c r="I214" s="5">
        <v>1</v>
      </c>
    </row>
    <row r="215" spans="1:9" x14ac:dyDescent="0.35">
      <c r="B215" s="2"/>
      <c r="D215" t="s">
        <v>468</v>
      </c>
      <c r="E215" t="s">
        <v>410</v>
      </c>
      <c r="F215" t="s">
        <v>50</v>
      </c>
      <c r="G215" s="2" t="s">
        <v>464</v>
      </c>
      <c r="H215" s="4"/>
      <c r="I215" s="5">
        <v>1</v>
      </c>
    </row>
    <row r="216" spans="1:9" x14ac:dyDescent="0.35">
      <c r="B216" s="2"/>
      <c r="D216" t="s">
        <v>469</v>
      </c>
      <c r="E216" t="s">
        <v>410</v>
      </c>
      <c r="F216" t="s">
        <v>50</v>
      </c>
      <c r="G216" s="2" t="s">
        <v>464</v>
      </c>
      <c r="H216" s="4"/>
      <c r="I216" s="5">
        <v>1</v>
      </c>
    </row>
    <row r="217" spans="1:9" x14ac:dyDescent="0.35">
      <c r="B217" s="2"/>
      <c r="D217" t="s">
        <v>470</v>
      </c>
      <c r="E217" t="s">
        <v>410</v>
      </c>
      <c r="F217" t="s">
        <v>50</v>
      </c>
      <c r="G217" s="2" t="s">
        <v>464</v>
      </c>
      <c r="H217" s="4"/>
      <c r="I217" s="5">
        <v>1</v>
      </c>
    </row>
    <row r="218" spans="1:9" x14ac:dyDescent="0.35">
      <c r="B218" s="2"/>
      <c r="D218" t="s">
        <v>471</v>
      </c>
      <c r="E218" t="s">
        <v>410</v>
      </c>
      <c r="F218" t="s">
        <v>50</v>
      </c>
      <c r="G218" s="2" t="s">
        <v>464</v>
      </c>
      <c r="H218" s="4"/>
      <c r="I218" s="5">
        <v>1</v>
      </c>
    </row>
    <row r="219" spans="1:9" x14ac:dyDescent="0.35">
      <c r="B219" s="2"/>
      <c r="D219" t="s">
        <v>472</v>
      </c>
      <c r="E219" t="s">
        <v>410</v>
      </c>
      <c r="F219" t="s">
        <v>50</v>
      </c>
      <c r="G219" s="2" t="s">
        <v>464</v>
      </c>
      <c r="H219" s="4"/>
      <c r="I219" s="5">
        <v>1</v>
      </c>
    </row>
    <row r="220" spans="1:9" x14ac:dyDescent="0.35">
      <c r="B220" s="2"/>
      <c r="D220" t="s">
        <v>473</v>
      </c>
      <c r="E220" t="s">
        <v>410</v>
      </c>
      <c r="F220" t="s">
        <v>50</v>
      </c>
      <c r="G220" s="2" t="s">
        <v>464</v>
      </c>
      <c r="H220" s="4"/>
      <c r="I220" s="5">
        <v>1</v>
      </c>
    </row>
    <row r="221" spans="1:9" x14ac:dyDescent="0.35">
      <c r="B221" s="2"/>
      <c r="D221" t="s">
        <v>474</v>
      </c>
      <c r="E221" t="s">
        <v>410</v>
      </c>
      <c r="F221" t="s">
        <v>50</v>
      </c>
      <c r="G221" s="2" t="s">
        <v>464</v>
      </c>
      <c r="H221" s="4"/>
      <c r="I221" s="5">
        <v>1</v>
      </c>
    </row>
    <row r="222" spans="1:9" x14ac:dyDescent="0.35">
      <c r="B222" s="2"/>
      <c r="D222" t="s">
        <v>475</v>
      </c>
      <c r="E222" t="s">
        <v>410</v>
      </c>
      <c r="F222" t="s">
        <v>50</v>
      </c>
      <c r="G222" s="2" t="s">
        <v>464</v>
      </c>
      <c r="H222" s="4"/>
      <c r="I222" s="5">
        <v>1</v>
      </c>
    </row>
    <row r="223" spans="1:9" x14ac:dyDescent="0.35">
      <c r="B223" s="2"/>
      <c r="D223" t="s">
        <v>476</v>
      </c>
      <c r="E223" t="s">
        <v>410</v>
      </c>
      <c r="F223" t="s">
        <v>50</v>
      </c>
      <c r="G223" s="2" t="s">
        <v>464</v>
      </c>
      <c r="H223" s="4"/>
      <c r="I223" s="5">
        <v>1</v>
      </c>
    </row>
    <row r="224" spans="1:9" x14ac:dyDescent="0.35">
      <c r="B224" s="2"/>
      <c r="D224" t="s">
        <v>477</v>
      </c>
      <c r="E224" t="s">
        <v>410</v>
      </c>
      <c r="F224" t="s">
        <v>50</v>
      </c>
      <c r="G224" s="2" t="s">
        <v>464</v>
      </c>
      <c r="H224" s="4"/>
      <c r="I224" s="5">
        <v>1</v>
      </c>
    </row>
    <row r="225" spans="1:13" x14ac:dyDescent="0.35">
      <c r="A225" t="s">
        <v>478</v>
      </c>
      <c r="C225"/>
      <c r="F225"/>
      <c r="H225" s="4">
        <v>2000</v>
      </c>
      <c r="I225" s="5">
        <v>14</v>
      </c>
      <c r="J225" s="12">
        <v>15000</v>
      </c>
      <c r="K225" t="s">
        <v>528</v>
      </c>
      <c r="L225" s="14">
        <f>SUM(J225-GETPIVOTDATA("Sum of Amt",$A$3,"YYYY",".")-GETPIVOTDATA("Sum of Amt",$A$3,"YYYY",2022))</f>
        <v>9000</v>
      </c>
      <c r="M225" t="s">
        <v>541</v>
      </c>
    </row>
    <row r="226" spans="1:13" x14ac:dyDescent="0.35">
      <c r="A226" s="1" t="s">
        <v>479</v>
      </c>
      <c r="B226" s="1"/>
      <c r="C226" s="1"/>
      <c r="D226" s="1"/>
      <c r="E226" s="1"/>
      <c r="F226" s="1"/>
      <c r="H226" s="4">
        <v>232344</v>
      </c>
      <c r="I226" s="5">
        <v>200</v>
      </c>
    </row>
    <row r="227" spans="1:13" x14ac:dyDescent="0.35">
      <c r="A227"/>
      <c r="C227"/>
      <c r="F227"/>
    </row>
    <row r="228" spans="1:13" x14ac:dyDescent="0.35">
      <c r="A228"/>
      <c r="C228"/>
      <c r="F228"/>
    </row>
    <row r="229" spans="1:13" x14ac:dyDescent="0.35">
      <c r="A229"/>
      <c r="C229"/>
      <c r="F229"/>
    </row>
    <row r="230" spans="1:13" x14ac:dyDescent="0.35">
      <c r="A230"/>
      <c r="C230"/>
      <c r="F230"/>
    </row>
    <row r="231" spans="1:13" x14ac:dyDescent="0.35">
      <c r="A231"/>
      <c r="C231"/>
      <c r="F231"/>
    </row>
    <row r="232" spans="1:13" x14ac:dyDescent="0.35">
      <c r="A232"/>
      <c r="C232"/>
      <c r="F232"/>
    </row>
    <row r="233" spans="1:13" x14ac:dyDescent="0.35">
      <c r="A233"/>
      <c r="C233"/>
      <c r="F233"/>
    </row>
    <row r="234" spans="1:13" x14ac:dyDescent="0.35">
      <c r="A234"/>
      <c r="C234"/>
      <c r="F234"/>
    </row>
    <row r="235" spans="1:13" x14ac:dyDescent="0.35">
      <c r="A235"/>
      <c r="C235"/>
      <c r="F235"/>
    </row>
    <row r="236" spans="1:13" x14ac:dyDescent="0.35">
      <c r="A236"/>
      <c r="C236"/>
      <c r="F236"/>
    </row>
    <row r="237" spans="1:13" x14ac:dyDescent="0.35">
      <c r="A237"/>
      <c r="C237"/>
      <c r="F237"/>
    </row>
    <row r="238" spans="1:13" x14ac:dyDescent="0.35">
      <c r="A238"/>
      <c r="C238"/>
      <c r="F238"/>
    </row>
    <row r="239" spans="1:13" x14ac:dyDescent="0.35">
      <c r="A239"/>
      <c r="C239"/>
      <c r="F239"/>
    </row>
    <row r="240" spans="1:13" x14ac:dyDescent="0.35">
      <c r="A240"/>
      <c r="C240"/>
      <c r="F240"/>
    </row>
    <row r="241" spans="1:6" x14ac:dyDescent="0.35">
      <c r="A241"/>
      <c r="C241"/>
      <c r="F241"/>
    </row>
    <row r="242" spans="1:6" x14ac:dyDescent="0.35">
      <c r="A242"/>
      <c r="C242"/>
      <c r="F242"/>
    </row>
    <row r="243" spans="1:6" x14ac:dyDescent="0.35">
      <c r="A243"/>
      <c r="C243"/>
      <c r="F243"/>
    </row>
    <row r="244" spans="1:6" x14ac:dyDescent="0.35">
      <c r="A244"/>
      <c r="C244"/>
      <c r="F244"/>
    </row>
    <row r="245" spans="1:6" x14ac:dyDescent="0.35">
      <c r="A245"/>
      <c r="C245"/>
      <c r="F245"/>
    </row>
    <row r="246" spans="1:6" x14ac:dyDescent="0.35">
      <c r="A246"/>
      <c r="C246"/>
      <c r="F246"/>
    </row>
    <row r="247" spans="1:6" x14ac:dyDescent="0.35">
      <c r="A247"/>
      <c r="C247"/>
      <c r="F247"/>
    </row>
    <row r="248" spans="1:6" x14ac:dyDescent="0.35">
      <c r="A248"/>
      <c r="C248"/>
      <c r="F248"/>
    </row>
    <row r="249" spans="1:6" x14ac:dyDescent="0.35">
      <c r="A249"/>
      <c r="C249"/>
      <c r="F249"/>
    </row>
    <row r="250" spans="1:6" x14ac:dyDescent="0.35">
      <c r="A250"/>
      <c r="C250"/>
      <c r="F250"/>
    </row>
    <row r="251" spans="1:6" x14ac:dyDescent="0.35">
      <c r="A251"/>
      <c r="C251"/>
      <c r="F251"/>
    </row>
    <row r="252" spans="1:6" x14ac:dyDescent="0.35">
      <c r="A252"/>
      <c r="C252"/>
      <c r="F252"/>
    </row>
    <row r="253" spans="1:6" x14ac:dyDescent="0.35">
      <c r="A253"/>
      <c r="C253"/>
      <c r="F253"/>
    </row>
    <row r="254" spans="1:6" x14ac:dyDescent="0.35">
      <c r="A254"/>
      <c r="C254"/>
      <c r="F254"/>
    </row>
    <row r="255" spans="1:6" x14ac:dyDescent="0.35">
      <c r="A255"/>
      <c r="C255"/>
      <c r="F255"/>
    </row>
    <row r="256" spans="1:6" x14ac:dyDescent="0.35">
      <c r="A256"/>
      <c r="C256"/>
      <c r="F256"/>
    </row>
    <row r="257" spans="1:6" x14ac:dyDescent="0.35">
      <c r="A257"/>
      <c r="C257"/>
      <c r="F257"/>
    </row>
    <row r="258" spans="1:6" x14ac:dyDescent="0.35">
      <c r="A258"/>
      <c r="C258"/>
      <c r="F258"/>
    </row>
    <row r="259" spans="1:6" x14ac:dyDescent="0.35">
      <c r="A259"/>
      <c r="C259"/>
      <c r="F259"/>
    </row>
    <row r="260" spans="1:6" x14ac:dyDescent="0.35">
      <c r="A260"/>
      <c r="C260"/>
      <c r="F260"/>
    </row>
    <row r="261" spans="1:6" x14ac:dyDescent="0.35">
      <c r="A261"/>
      <c r="C261"/>
      <c r="F261"/>
    </row>
    <row r="262" spans="1:6" x14ac:dyDescent="0.35">
      <c r="A262"/>
      <c r="C262"/>
      <c r="F262"/>
    </row>
    <row r="263" spans="1:6" x14ac:dyDescent="0.35">
      <c r="A263"/>
      <c r="C263"/>
      <c r="F263"/>
    </row>
    <row r="264" spans="1:6" x14ac:dyDescent="0.35">
      <c r="A264"/>
      <c r="C264"/>
      <c r="F264"/>
    </row>
    <row r="265" spans="1:6" x14ac:dyDescent="0.35">
      <c r="A265"/>
      <c r="C265"/>
      <c r="F265"/>
    </row>
    <row r="266" spans="1:6" x14ac:dyDescent="0.35">
      <c r="A266"/>
      <c r="C266"/>
      <c r="F266"/>
    </row>
    <row r="267" spans="1:6" x14ac:dyDescent="0.35">
      <c r="A267"/>
      <c r="C267"/>
      <c r="F267"/>
    </row>
    <row r="268" spans="1:6" x14ac:dyDescent="0.35">
      <c r="A268"/>
      <c r="C268"/>
      <c r="F268"/>
    </row>
    <row r="269" spans="1:6" x14ac:dyDescent="0.35">
      <c r="A269"/>
      <c r="C269"/>
      <c r="F269"/>
    </row>
    <row r="270" spans="1:6" x14ac:dyDescent="0.35">
      <c r="A270"/>
      <c r="C270"/>
      <c r="F270"/>
    </row>
    <row r="271" spans="1:6" x14ac:dyDescent="0.35">
      <c r="A271"/>
      <c r="C271"/>
      <c r="F271"/>
    </row>
    <row r="272" spans="1:6" x14ac:dyDescent="0.35">
      <c r="A272"/>
      <c r="C272"/>
      <c r="F272"/>
    </row>
    <row r="273" spans="1:6" x14ac:dyDescent="0.35">
      <c r="A273"/>
      <c r="C273"/>
      <c r="F273"/>
    </row>
    <row r="274" spans="1:6" x14ac:dyDescent="0.35">
      <c r="A274"/>
      <c r="C274"/>
      <c r="F274"/>
    </row>
    <row r="275" spans="1:6" x14ac:dyDescent="0.35">
      <c r="A275"/>
      <c r="C275"/>
      <c r="F275"/>
    </row>
    <row r="276" spans="1:6" x14ac:dyDescent="0.35">
      <c r="A276"/>
      <c r="C276"/>
      <c r="F276"/>
    </row>
    <row r="277" spans="1:6" x14ac:dyDescent="0.35">
      <c r="A277"/>
      <c r="C277"/>
      <c r="F277"/>
    </row>
    <row r="278" spans="1:6" x14ac:dyDescent="0.35">
      <c r="A278"/>
      <c r="C278"/>
      <c r="F278"/>
    </row>
    <row r="279" spans="1:6" x14ac:dyDescent="0.35">
      <c r="A279"/>
      <c r="C279"/>
      <c r="F279"/>
    </row>
    <row r="280" spans="1:6" x14ac:dyDescent="0.35">
      <c r="A280"/>
      <c r="C280"/>
      <c r="F280"/>
    </row>
    <row r="281" spans="1:6" x14ac:dyDescent="0.35">
      <c r="A281"/>
      <c r="C281"/>
      <c r="F281"/>
    </row>
    <row r="282" spans="1:6" x14ac:dyDescent="0.35">
      <c r="A282"/>
      <c r="C282"/>
      <c r="F282"/>
    </row>
    <row r="283" spans="1:6" x14ac:dyDescent="0.35">
      <c r="A283"/>
      <c r="C283"/>
      <c r="F283"/>
    </row>
    <row r="284" spans="1:6" x14ac:dyDescent="0.35">
      <c r="A284"/>
      <c r="C284"/>
      <c r="F284"/>
    </row>
    <row r="285" spans="1:6" x14ac:dyDescent="0.35">
      <c r="A285"/>
      <c r="C285"/>
      <c r="F285"/>
    </row>
    <row r="286" spans="1:6" x14ac:dyDescent="0.35">
      <c r="A286"/>
      <c r="C286"/>
      <c r="F286"/>
    </row>
    <row r="287" spans="1:6" x14ac:dyDescent="0.35">
      <c r="A287"/>
      <c r="C287"/>
      <c r="F287"/>
    </row>
    <row r="288" spans="1:6" x14ac:dyDescent="0.35">
      <c r="A288"/>
      <c r="C288"/>
      <c r="F288"/>
    </row>
    <row r="289" spans="1:6" x14ac:dyDescent="0.35">
      <c r="A289"/>
      <c r="C289"/>
      <c r="F289"/>
    </row>
    <row r="290" spans="1:6" x14ac:dyDescent="0.35">
      <c r="A290"/>
      <c r="C290"/>
      <c r="F290"/>
    </row>
    <row r="291" spans="1:6" x14ac:dyDescent="0.35">
      <c r="A291"/>
      <c r="C291"/>
      <c r="F291"/>
    </row>
    <row r="292" spans="1:6" x14ac:dyDescent="0.35">
      <c r="A292"/>
      <c r="C292"/>
      <c r="F292"/>
    </row>
    <row r="293" spans="1:6" x14ac:dyDescent="0.35">
      <c r="A293"/>
      <c r="C293"/>
      <c r="F293"/>
    </row>
    <row r="294" spans="1:6" x14ac:dyDescent="0.35">
      <c r="A294"/>
      <c r="C294"/>
      <c r="F294"/>
    </row>
    <row r="295" spans="1:6" x14ac:dyDescent="0.35">
      <c r="A295"/>
      <c r="C295"/>
      <c r="F295"/>
    </row>
    <row r="296" spans="1:6" x14ac:dyDescent="0.35">
      <c r="A296"/>
      <c r="C296"/>
      <c r="F296"/>
    </row>
    <row r="297" spans="1:6" x14ac:dyDescent="0.35">
      <c r="A297"/>
      <c r="C297"/>
      <c r="F297"/>
    </row>
    <row r="298" spans="1:6" x14ac:dyDescent="0.35">
      <c r="A298"/>
      <c r="C298"/>
      <c r="F298"/>
    </row>
    <row r="299" spans="1:6" x14ac:dyDescent="0.35">
      <c r="A299"/>
      <c r="C299"/>
      <c r="F299"/>
    </row>
    <row r="300" spans="1:6" x14ac:dyDescent="0.35">
      <c r="A300"/>
      <c r="C300"/>
      <c r="F300"/>
    </row>
    <row r="301" spans="1:6" x14ac:dyDescent="0.35">
      <c r="A301"/>
      <c r="C301"/>
      <c r="F301"/>
    </row>
    <row r="302" spans="1:6" x14ac:dyDescent="0.35">
      <c r="A302"/>
      <c r="C302"/>
      <c r="F302"/>
    </row>
    <row r="303" spans="1:6" x14ac:dyDescent="0.35">
      <c r="A303"/>
      <c r="C303"/>
      <c r="F303"/>
    </row>
    <row r="304" spans="1:6" x14ac:dyDescent="0.35">
      <c r="A304"/>
      <c r="C304"/>
      <c r="F304"/>
    </row>
    <row r="305" spans="1:6" x14ac:dyDescent="0.35">
      <c r="A305"/>
      <c r="C305"/>
      <c r="F305"/>
    </row>
    <row r="306" spans="1:6" x14ac:dyDescent="0.35">
      <c r="A306"/>
      <c r="C306"/>
      <c r="F306"/>
    </row>
    <row r="307" spans="1:6" x14ac:dyDescent="0.35">
      <c r="A307"/>
      <c r="C307"/>
      <c r="F307"/>
    </row>
    <row r="308" spans="1:6" x14ac:dyDescent="0.35">
      <c r="A308"/>
      <c r="C308"/>
      <c r="F308"/>
    </row>
    <row r="309" spans="1:6" x14ac:dyDescent="0.35">
      <c r="A309"/>
      <c r="C309"/>
      <c r="F309"/>
    </row>
    <row r="310" spans="1:6" x14ac:dyDescent="0.35">
      <c r="A310"/>
      <c r="C310"/>
      <c r="F310"/>
    </row>
    <row r="311" spans="1:6" x14ac:dyDescent="0.35">
      <c r="A311"/>
      <c r="C311"/>
      <c r="F311"/>
    </row>
    <row r="312" spans="1:6" x14ac:dyDescent="0.35">
      <c r="A312"/>
      <c r="C312"/>
      <c r="F312"/>
    </row>
    <row r="313" spans="1:6" x14ac:dyDescent="0.35">
      <c r="A313"/>
      <c r="C313"/>
      <c r="F313"/>
    </row>
    <row r="314" spans="1:6" x14ac:dyDescent="0.35">
      <c r="A314"/>
      <c r="C314"/>
      <c r="F314"/>
    </row>
    <row r="315" spans="1:6" x14ac:dyDescent="0.35">
      <c r="A315"/>
      <c r="C315"/>
      <c r="F315"/>
    </row>
    <row r="316" spans="1:6" x14ac:dyDescent="0.35">
      <c r="A316"/>
      <c r="C316"/>
      <c r="F316"/>
    </row>
    <row r="317" spans="1:6" x14ac:dyDescent="0.35">
      <c r="A317"/>
      <c r="C317"/>
      <c r="F317"/>
    </row>
    <row r="318" spans="1:6" x14ac:dyDescent="0.35">
      <c r="A318"/>
      <c r="C318"/>
      <c r="F318"/>
    </row>
    <row r="319" spans="1:6" x14ac:dyDescent="0.35">
      <c r="A319"/>
      <c r="C319"/>
      <c r="F319"/>
    </row>
    <row r="320" spans="1:6" x14ac:dyDescent="0.35">
      <c r="A320"/>
      <c r="C320"/>
      <c r="F320"/>
    </row>
    <row r="321" spans="1:6" x14ac:dyDescent="0.35">
      <c r="A321"/>
      <c r="C321"/>
      <c r="F321"/>
    </row>
    <row r="322" spans="1:6" x14ac:dyDescent="0.35">
      <c r="A322"/>
      <c r="C322"/>
      <c r="F322"/>
    </row>
    <row r="323" spans="1:6" x14ac:dyDescent="0.35">
      <c r="A323"/>
      <c r="C323"/>
      <c r="F323"/>
    </row>
    <row r="324" spans="1:6" x14ac:dyDescent="0.35">
      <c r="A324"/>
      <c r="C324"/>
      <c r="F324"/>
    </row>
    <row r="325" spans="1:6" x14ac:dyDescent="0.35">
      <c r="A325"/>
      <c r="C325"/>
      <c r="F325"/>
    </row>
    <row r="326" spans="1:6" x14ac:dyDescent="0.35">
      <c r="A326"/>
      <c r="C326"/>
      <c r="F326"/>
    </row>
    <row r="327" spans="1:6" x14ac:dyDescent="0.35">
      <c r="A327"/>
      <c r="C327"/>
      <c r="F327"/>
    </row>
    <row r="328" spans="1:6" x14ac:dyDescent="0.35">
      <c r="A328"/>
      <c r="C328"/>
      <c r="F328"/>
    </row>
    <row r="329" spans="1:6" x14ac:dyDescent="0.35">
      <c r="A329"/>
      <c r="C329"/>
      <c r="F329"/>
    </row>
    <row r="330" spans="1:6" x14ac:dyDescent="0.35">
      <c r="A330"/>
      <c r="C330"/>
      <c r="F330"/>
    </row>
    <row r="331" spans="1:6" x14ac:dyDescent="0.35">
      <c r="A331"/>
      <c r="C331"/>
      <c r="F331"/>
    </row>
    <row r="332" spans="1:6" x14ac:dyDescent="0.35">
      <c r="A332"/>
      <c r="C332"/>
      <c r="F332"/>
    </row>
    <row r="333" spans="1:6" x14ac:dyDescent="0.35">
      <c r="A333"/>
      <c r="C333"/>
      <c r="F333"/>
    </row>
    <row r="334" spans="1:6" x14ac:dyDescent="0.35">
      <c r="A334"/>
      <c r="C334"/>
      <c r="F334"/>
    </row>
    <row r="335" spans="1:6" x14ac:dyDescent="0.35">
      <c r="A335"/>
      <c r="C335"/>
      <c r="F335"/>
    </row>
    <row r="336" spans="1:6" x14ac:dyDescent="0.35">
      <c r="A336"/>
      <c r="C336"/>
      <c r="F336"/>
    </row>
    <row r="337" spans="1:6" x14ac:dyDescent="0.35">
      <c r="A337"/>
      <c r="C337"/>
      <c r="F337"/>
    </row>
    <row r="338" spans="1:6" x14ac:dyDescent="0.35">
      <c r="A338"/>
      <c r="C338"/>
      <c r="F338"/>
    </row>
    <row r="339" spans="1:6" x14ac:dyDescent="0.35">
      <c r="A339"/>
      <c r="C339"/>
      <c r="F339"/>
    </row>
    <row r="340" spans="1:6" x14ac:dyDescent="0.35">
      <c r="A340"/>
      <c r="C340"/>
      <c r="F340"/>
    </row>
    <row r="341" spans="1:6" x14ac:dyDescent="0.35">
      <c r="A341"/>
      <c r="C341"/>
      <c r="F341"/>
    </row>
    <row r="342" spans="1:6" x14ac:dyDescent="0.35">
      <c r="A342"/>
      <c r="C342"/>
      <c r="F342"/>
    </row>
    <row r="343" spans="1:6" x14ac:dyDescent="0.35">
      <c r="A343"/>
      <c r="C343"/>
      <c r="F343"/>
    </row>
    <row r="344" spans="1:6" x14ac:dyDescent="0.35">
      <c r="A344"/>
      <c r="C344"/>
      <c r="F344"/>
    </row>
    <row r="345" spans="1:6" x14ac:dyDescent="0.35">
      <c r="A345"/>
      <c r="C345"/>
      <c r="F345"/>
    </row>
    <row r="346" spans="1:6" x14ac:dyDescent="0.35">
      <c r="A346"/>
      <c r="C346"/>
      <c r="F346"/>
    </row>
    <row r="347" spans="1:6" x14ac:dyDescent="0.35">
      <c r="A347"/>
      <c r="C347"/>
      <c r="F347"/>
    </row>
    <row r="348" spans="1:6" x14ac:dyDescent="0.35">
      <c r="A348"/>
      <c r="C348"/>
      <c r="F348"/>
    </row>
    <row r="349" spans="1:6" x14ac:dyDescent="0.35">
      <c r="A349"/>
      <c r="C349"/>
      <c r="F349"/>
    </row>
    <row r="350" spans="1:6" x14ac:dyDescent="0.35">
      <c r="A350"/>
      <c r="C350"/>
      <c r="F350"/>
    </row>
    <row r="351" spans="1:6" x14ac:dyDescent="0.35">
      <c r="A351"/>
      <c r="C351"/>
      <c r="F351"/>
    </row>
    <row r="352" spans="1:6" x14ac:dyDescent="0.35">
      <c r="A352"/>
      <c r="C352"/>
      <c r="F352"/>
    </row>
    <row r="353" spans="1:6" x14ac:dyDescent="0.35">
      <c r="A353"/>
      <c r="C353"/>
      <c r="F353"/>
    </row>
    <row r="354" spans="1:6" x14ac:dyDescent="0.35">
      <c r="A354"/>
      <c r="C354"/>
      <c r="F354"/>
    </row>
    <row r="355" spans="1:6" x14ac:dyDescent="0.35">
      <c r="A355"/>
      <c r="C355"/>
      <c r="F355"/>
    </row>
    <row r="356" spans="1:6" x14ac:dyDescent="0.35">
      <c r="A356"/>
      <c r="C356"/>
      <c r="F356"/>
    </row>
    <row r="357" spans="1:6" x14ac:dyDescent="0.35">
      <c r="A357"/>
      <c r="C357"/>
      <c r="F357"/>
    </row>
    <row r="358" spans="1:6" x14ac:dyDescent="0.35">
      <c r="A358"/>
      <c r="C358"/>
      <c r="F358"/>
    </row>
    <row r="359" spans="1:6" x14ac:dyDescent="0.35">
      <c r="A359"/>
      <c r="C359"/>
      <c r="F359"/>
    </row>
    <row r="360" spans="1:6" x14ac:dyDescent="0.35">
      <c r="A360"/>
      <c r="C360"/>
      <c r="F360"/>
    </row>
    <row r="361" spans="1:6" x14ac:dyDescent="0.35">
      <c r="A361"/>
      <c r="C361"/>
      <c r="F361"/>
    </row>
    <row r="362" spans="1:6" x14ac:dyDescent="0.35">
      <c r="A362"/>
      <c r="C362"/>
      <c r="F362"/>
    </row>
    <row r="363" spans="1:6" x14ac:dyDescent="0.35">
      <c r="A363"/>
      <c r="C363"/>
      <c r="F363"/>
    </row>
    <row r="364" spans="1:6" x14ac:dyDescent="0.35">
      <c r="A364"/>
      <c r="C364"/>
      <c r="F364"/>
    </row>
    <row r="365" spans="1:6" x14ac:dyDescent="0.35">
      <c r="A365"/>
      <c r="C365"/>
      <c r="F365"/>
    </row>
    <row r="366" spans="1:6" x14ac:dyDescent="0.35">
      <c r="A366"/>
      <c r="C366"/>
      <c r="F366"/>
    </row>
    <row r="367" spans="1:6" x14ac:dyDescent="0.35">
      <c r="A367"/>
      <c r="C367"/>
      <c r="F367"/>
    </row>
    <row r="368" spans="1:6" x14ac:dyDescent="0.35">
      <c r="A368"/>
      <c r="C368"/>
      <c r="F368"/>
    </row>
    <row r="369" spans="1:6" x14ac:dyDescent="0.35">
      <c r="A369"/>
      <c r="C369"/>
      <c r="F369"/>
    </row>
    <row r="370" spans="1:6" x14ac:dyDescent="0.35">
      <c r="A370"/>
      <c r="C370"/>
      <c r="F370"/>
    </row>
    <row r="371" spans="1:6" x14ac:dyDescent="0.35">
      <c r="A371"/>
      <c r="C371"/>
      <c r="F371"/>
    </row>
    <row r="372" spans="1:6" x14ac:dyDescent="0.35">
      <c r="A372"/>
      <c r="C372"/>
      <c r="F372"/>
    </row>
    <row r="373" spans="1:6" x14ac:dyDescent="0.35">
      <c r="A373"/>
      <c r="C373"/>
      <c r="F373"/>
    </row>
    <row r="374" spans="1:6" x14ac:dyDescent="0.35">
      <c r="A374"/>
      <c r="C374"/>
      <c r="F374"/>
    </row>
    <row r="375" spans="1:6" x14ac:dyDescent="0.35">
      <c r="A375"/>
      <c r="C375"/>
      <c r="F375"/>
    </row>
    <row r="376" spans="1:6" x14ac:dyDescent="0.35">
      <c r="A376"/>
      <c r="C376"/>
      <c r="F376"/>
    </row>
    <row r="377" spans="1:6" x14ac:dyDescent="0.35">
      <c r="A377"/>
      <c r="C377"/>
      <c r="F377"/>
    </row>
    <row r="378" spans="1:6" x14ac:dyDescent="0.35">
      <c r="A378"/>
      <c r="C378"/>
      <c r="F378"/>
    </row>
    <row r="379" spans="1:6" x14ac:dyDescent="0.35">
      <c r="A379"/>
      <c r="C379"/>
      <c r="F379"/>
    </row>
    <row r="380" spans="1:6" x14ac:dyDescent="0.35">
      <c r="A380"/>
      <c r="C380"/>
      <c r="F380"/>
    </row>
    <row r="381" spans="1:6" x14ac:dyDescent="0.35">
      <c r="A381"/>
      <c r="C381"/>
      <c r="F381"/>
    </row>
    <row r="382" spans="1:6" x14ac:dyDescent="0.35">
      <c r="A382"/>
      <c r="C382"/>
      <c r="F382"/>
    </row>
    <row r="383" spans="1:6" x14ac:dyDescent="0.35">
      <c r="A383"/>
      <c r="C383"/>
      <c r="F383"/>
    </row>
    <row r="384" spans="1:6" x14ac:dyDescent="0.35">
      <c r="A384"/>
      <c r="C384"/>
      <c r="F384"/>
    </row>
    <row r="385" spans="1:6" x14ac:dyDescent="0.35">
      <c r="A385"/>
      <c r="C385"/>
      <c r="F385"/>
    </row>
    <row r="386" spans="1:6" x14ac:dyDescent="0.35">
      <c r="A386"/>
      <c r="C386"/>
      <c r="F386"/>
    </row>
    <row r="387" spans="1:6" x14ac:dyDescent="0.35">
      <c r="A387"/>
      <c r="C387"/>
      <c r="F387"/>
    </row>
    <row r="388" spans="1:6" x14ac:dyDescent="0.35">
      <c r="A388"/>
      <c r="C388"/>
      <c r="F388"/>
    </row>
    <row r="389" spans="1:6" x14ac:dyDescent="0.35">
      <c r="A389"/>
      <c r="C389"/>
      <c r="F389"/>
    </row>
    <row r="390" spans="1:6" x14ac:dyDescent="0.35">
      <c r="A390"/>
      <c r="C390"/>
      <c r="F390"/>
    </row>
    <row r="391" spans="1:6" x14ac:dyDescent="0.35">
      <c r="A391"/>
      <c r="C391"/>
      <c r="F391"/>
    </row>
    <row r="392" spans="1:6" x14ac:dyDescent="0.35">
      <c r="A392"/>
      <c r="C392"/>
      <c r="F392"/>
    </row>
    <row r="393" spans="1:6" x14ac:dyDescent="0.35">
      <c r="A393"/>
      <c r="C393"/>
      <c r="F393"/>
    </row>
    <row r="394" spans="1:6" x14ac:dyDescent="0.35">
      <c r="A394"/>
      <c r="C394"/>
      <c r="F394"/>
    </row>
    <row r="395" spans="1:6" x14ac:dyDescent="0.35">
      <c r="A395"/>
      <c r="C395"/>
      <c r="F395"/>
    </row>
    <row r="396" spans="1:6" x14ac:dyDescent="0.35">
      <c r="A396"/>
      <c r="C396"/>
      <c r="F396"/>
    </row>
    <row r="397" spans="1:6" x14ac:dyDescent="0.35">
      <c r="A397"/>
      <c r="C397"/>
      <c r="F397"/>
    </row>
    <row r="398" spans="1:6" x14ac:dyDescent="0.35">
      <c r="A398"/>
      <c r="C398"/>
      <c r="F398"/>
    </row>
    <row r="399" spans="1:6" x14ac:dyDescent="0.35">
      <c r="A399"/>
      <c r="C399"/>
      <c r="F399"/>
    </row>
    <row r="400" spans="1:6" x14ac:dyDescent="0.35">
      <c r="A400"/>
      <c r="C400"/>
      <c r="F400"/>
    </row>
    <row r="401" spans="1:6" x14ac:dyDescent="0.35">
      <c r="A401"/>
      <c r="C401"/>
      <c r="F401"/>
    </row>
    <row r="402" spans="1:6" x14ac:dyDescent="0.35">
      <c r="A402"/>
      <c r="C402"/>
      <c r="F402"/>
    </row>
    <row r="403" spans="1:6" x14ac:dyDescent="0.35">
      <c r="A403"/>
      <c r="C403"/>
      <c r="F403"/>
    </row>
    <row r="404" spans="1:6" x14ac:dyDescent="0.35">
      <c r="A404"/>
      <c r="C404"/>
      <c r="F404"/>
    </row>
    <row r="405" spans="1:6" x14ac:dyDescent="0.35">
      <c r="A405"/>
      <c r="C405"/>
      <c r="F405"/>
    </row>
    <row r="406" spans="1:6" x14ac:dyDescent="0.35">
      <c r="A406"/>
      <c r="C406"/>
      <c r="F406"/>
    </row>
    <row r="407" spans="1:6" x14ac:dyDescent="0.35">
      <c r="A407"/>
      <c r="C407"/>
      <c r="F407"/>
    </row>
    <row r="408" spans="1:6" x14ac:dyDescent="0.35">
      <c r="A408"/>
      <c r="C408"/>
      <c r="F408"/>
    </row>
    <row r="409" spans="1:6" x14ac:dyDescent="0.35">
      <c r="A409"/>
      <c r="C409"/>
      <c r="F409"/>
    </row>
    <row r="410" spans="1:6" x14ac:dyDescent="0.35">
      <c r="A410"/>
      <c r="C410"/>
      <c r="F410"/>
    </row>
    <row r="411" spans="1:6" x14ac:dyDescent="0.35">
      <c r="A411"/>
      <c r="C411"/>
      <c r="F411"/>
    </row>
    <row r="412" spans="1:6" x14ac:dyDescent="0.35">
      <c r="A412"/>
      <c r="C412"/>
      <c r="F412"/>
    </row>
    <row r="413" spans="1:6" x14ac:dyDescent="0.35">
      <c r="A413"/>
      <c r="C413"/>
      <c r="F413"/>
    </row>
    <row r="414" spans="1:6" x14ac:dyDescent="0.35">
      <c r="A414"/>
      <c r="C414"/>
      <c r="F414"/>
    </row>
    <row r="415" spans="1:6" x14ac:dyDescent="0.35">
      <c r="A415"/>
      <c r="C415"/>
      <c r="F415"/>
    </row>
    <row r="416" spans="1:6" x14ac:dyDescent="0.35">
      <c r="A416"/>
      <c r="C416"/>
      <c r="F416"/>
    </row>
    <row r="417" spans="1:6" x14ac:dyDescent="0.35">
      <c r="A417"/>
      <c r="C417"/>
      <c r="F417"/>
    </row>
    <row r="418" spans="1:6" x14ac:dyDescent="0.35">
      <c r="A418"/>
      <c r="C418"/>
      <c r="F418"/>
    </row>
    <row r="419" spans="1:6" x14ac:dyDescent="0.35">
      <c r="A419"/>
      <c r="C419"/>
      <c r="F419"/>
    </row>
    <row r="420" spans="1:6" x14ac:dyDescent="0.35">
      <c r="A420"/>
      <c r="C420"/>
      <c r="F420"/>
    </row>
    <row r="421" spans="1:6" x14ac:dyDescent="0.35">
      <c r="A421"/>
      <c r="C421"/>
      <c r="F421"/>
    </row>
    <row r="422" spans="1:6" x14ac:dyDescent="0.35">
      <c r="A422"/>
      <c r="C422"/>
      <c r="F422"/>
    </row>
    <row r="423" spans="1:6" x14ac:dyDescent="0.35">
      <c r="A423"/>
      <c r="C423"/>
      <c r="F423"/>
    </row>
    <row r="424" spans="1:6" x14ac:dyDescent="0.35">
      <c r="A424"/>
      <c r="C424"/>
      <c r="F424"/>
    </row>
    <row r="425" spans="1:6" x14ac:dyDescent="0.35">
      <c r="A425"/>
      <c r="C425"/>
      <c r="F425"/>
    </row>
    <row r="426" spans="1:6" x14ac:dyDescent="0.35">
      <c r="A426"/>
      <c r="C426"/>
      <c r="F426"/>
    </row>
  </sheetData>
  <printOptions horizontalCentered="1"/>
  <pageMargins left="1" right="1" top="1" bottom="1" header="0.5" footer="0.5"/>
  <pageSetup scale="68" fitToHeight="4" orientation="portrait" r:id="rId2"/>
  <headerFooter>
    <oddFooter>&amp;L&amp;9File:   &amp;F
Tab:  &amp;A&amp;R&amp;9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58D2-447A-4006-9909-06309AF1C733}">
  <dimension ref="A1:E18"/>
  <sheetViews>
    <sheetView tabSelected="1" workbookViewId="0">
      <selection activeCell="D13" sqref="D13"/>
    </sheetView>
  </sheetViews>
  <sheetFormatPr defaultColWidth="20.1640625" defaultRowHeight="14.6" x14ac:dyDescent="0.35"/>
  <cols>
    <col min="1" max="2" width="20.1640625" style="34"/>
    <col min="3" max="3" width="14.33203125" style="34" customWidth="1"/>
    <col min="4" max="4" width="21.08203125" style="34" customWidth="1"/>
    <col min="5" max="5" width="6.1640625" style="34" bestFit="1" customWidth="1"/>
    <col min="6" max="16384" width="20.1640625" style="34"/>
  </cols>
  <sheetData>
    <row r="1" spans="1:5" x14ac:dyDescent="0.35">
      <c r="A1" s="33" t="s">
        <v>598</v>
      </c>
      <c r="B1" s="33" t="s">
        <v>599</v>
      </c>
      <c r="C1" s="33" t="s">
        <v>600</v>
      </c>
      <c r="D1" s="33" t="s">
        <v>601</v>
      </c>
      <c r="E1" s="33" t="s">
        <v>602</v>
      </c>
    </row>
    <row r="2" spans="1:5" x14ac:dyDescent="0.35">
      <c r="A2" s="35" t="s">
        <v>603</v>
      </c>
      <c r="B2" s="35" t="s">
        <v>604</v>
      </c>
      <c r="C2" s="36">
        <v>43567</v>
      </c>
      <c r="D2" s="37" t="s">
        <v>605</v>
      </c>
      <c r="E2" s="35" t="s">
        <v>606</v>
      </c>
    </row>
    <row r="3" spans="1:5" x14ac:dyDescent="0.35">
      <c r="A3" s="35" t="s">
        <v>607</v>
      </c>
      <c r="B3" s="35" t="s">
        <v>608</v>
      </c>
      <c r="C3" s="36">
        <v>43582</v>
      </c>
      <c r="D3" s="38" t="s">
        <v>605</v>
      </c>
      <c r="E3" s="35" t="s">
        <v>609</v>
      </c>
    </row>
    <row r="4" spans="1:5" x14ac:dyDescent="0.35">
      <c r="A4" s="35" t="s">
        <v>610</v>
      </c>
      <c r="B4" s="35" t="s">
        <v>611</v>
      </c>
      <c r="C4" s="36">
        <v>43616</v>
      </c>
      <c r="D4" s="35" t="s">
        <v>605</v>
      </c>
      <c r="E4" s="35" t="s">
        <v>612</v>
      </c>
    </row>
    <row r="5" spans="1:5" x14ac:dyDescent="0.35">
      <c r="A5" s="35" t="s">
        <v>613</v>
      </c>
      <c r="B5" s="35" t="s">
        <v>614</v>
      </c>
      <c r="C5" s="39">
        <v>43694</v>
      </c>
      <c r="D5" s="40" t="s">
        <v>615</v>
      </c>
      <c r="E5" s="35" t="s">
        <v>616</v>
      </c>
    </row>
    <row r="6" spans="1:5" x14ac:dyDescent="0.35">
      <c r="A6" s="35" t="s">
        <v>617</v>
      </c>
      <c r="B6" s="35" t="s">
        <v>618</v>
      </c>
      <c r="C6" s="39">
        <v>43708</v>
      </c>
      <c r="D6" s="40" t="s">
        <v>605</v>
      </c>
      <c r="E6" s="35" t="s">
        <v>619</v>
      </c>
    </row>
    <row r="7" spans="1:5" x14ac:dyDescent="0.35">
      <c r="A7" s="35" t="s">
        <v>620</v>
      </c>
      <c r="B7" s="35" t="s">
        <v>621</v>
      </c>
      <c r="C7" s="39">
        <v>43717</v>
      </c>
      <c r="D7" s="40" t="s">
        <v>605</v>
      </c>
      <c r="E7" s="35" t="s">
        <v>622</v>
      </c>
    </row>
    <row r="8" spans="1:5" x14ac:dyDescent="0.35">
      <c r="A8" s="35" t="s">
        <v>623</v>
      </c>
      <c r="B8" s="35" t="s">
        <v>624</v>
      </c>
      <c r="C8" s="39">
        <v>43726</v>
      </c>
      <c r="D8" s="40" t="s">
        <v>605</v>
      </c>
      <c r="E8" s="41" t="s">
        <v>625</v>
      </c>
    </row>
    <row r="9" spans="1:5" x14ac:dyDescent="0.35">
      <c r="A9" s="35" t="s">
        <v>626</v>
      </c>
      <c r="B9" s="35" t="s">
        <v>627</v>
      </c>
      <c r="C9" s="39">
        <v>43743</v>
      </c>
      <c r="D9" s="40" t="s">
        <v>605</v>
      </c>
      <c r="E9" s="35" t="s">
        <v>628</v>
      </c>
    </row>
    <row r="10" spans="1:5" x14ac:dyDescent="0.35">
      <c r="C10" s="42"/>
    </row>
    <row r="11" spans="1:5" x14ac:dyDescent="0.35">
      <c r="C11" s="42"/>
    </row>
    <row r="12" spans="1:5" x14ac:dyDescent="0.35">
      <c r="C12" s="42"/>
    </row>
    <row r="13" spans="1:5" x14ac:dyDescent="0.35">
      <c r="C13" s="42"/>
    </row>
    <row r="14" spans="1:5" x14ac:dyDescent="0.35">
      <c r="C14" s="42"/>
    </row>
    <row r="15" spans="1:5" x14ac:dyDescent="0.35">
      <c r="C15" s="42"/>
    </row>
    <row r="16" spans="1:5" x14ac:dyDescent="0.35">
      <c r="C16" s="42"/>
    </row>
    <row r="17" spans="3:3" x14ac:dyDescent="0.35">
      <c r="C17" s="42"/>
    </row>
    <row r="18" spans="3:3" x14ac:dyDescent="0.35">
      <c r="C18" s="42"/>
    </row>
  </sheetData>
  <pageMargins left="0.7" right="0.7" top="0.75" bottom="0.75" header="0.3" footer="0.3"/>
  <pageSetup orientation="portrait" horizontalDpi="4294967293" verticalDpi="4294967293" r:id="rId1"/>
  <headerFooter>
    <oddHeader>&amp;CBrookfield Central Cemetery
Burials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Pvt Burial Rights (2)</vt:lpstr>
      <vt:lpstr>Sheet1</vt:lpstr>
      <vt:lpstr>Pvt Burial Rights</vt:lpstr>
      <vt:lpstr>2019</vt:lpstr>
      <vt:lpstr>'2019'!Print_Area</vt:lpstr>
      <vt:lpstr>'Pvt Burial Rights'!Print_Titles</vt:lpstr>
      <vt:lpstr>'Pvt Burial Rights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G. Nolan</dc:creator>
  <cp:lastModifiedBy>Jeffrey G. Nolan</cp:lastModifiedBy>
  <dcterms:created xsi:type="dcterms:W3CDTF">2022-09-27T16:39:36Z</dcterms:created>
  <dcterms:modified xsi:type="dcterms:W3CDTF">2023-05-22T13:17:36Z</dcterms:modified>
</cp:coreProperties>
</file>